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D:\งานวิเคราะห์\รายงานผลรายไตรมาส\2567\"/>
    </mc:Choice>
  </mc:AlternateContent>
  <xr:revisionPtr revIDLastSave="0" documentId="8_{3AE66E6B-85DC-48F1-8110-BC51C1530694}" xr6:coauthVersionLast="47" xr6:coauthVersionMax="47" xr10:uidLastSave="{00000000-0000-0000-0000-000000000000}"/>
  <bookViews>
    <workbookView xWindow="21480" yWindow="-120" windowWidth="20730" windowHeight="11040" xr2:uid="{D9C233EC-7A3A-4ABE-B7EF-D781B1AC0CF4}"/>
  </bookViews>
  <sheets>
    <sheet name="Sheet1" sheetId="1" r:id="rId1"/>
    <sheet name="Sheet2"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1" i="2" l="1"/>
  <c r="F19" i="2"/>
  <c r="C19" i="2"/>
  <c r="G225" i="1"/>
  <c r="F225" i="1"/>
  <c r="E225" i="1"/>
  <c r="D225" i="1"/>
  <c r="H224" i="1"/>
  <c r="H223" i="1"/>
  <c r="D30" i="2"/>
  <c r="D41" i="2" s="1"/>
  <c r="F21" i="2"/>
  <c r="C21" i="2"/>
  <c r="F16" i="2"/>
  <c r="E16" i="2"/>
  <c r="C16" i="2"/>
  <c r="C14" i="2"/>
  <c r="F8" i="2"/>
  <c r="F7" i="2"/>
  <c r="E7" i="2"/>
  <c r="C8" i="2"/>
  <c r="C7" i="2"/>
  <c r="G120" i="1"/>
  <c r="F120" i="1"/>
  <c r="E120" i="1"/>
  <c r="D120" i="1"/>
  <c r="H119" i="1"/>
  <c r="H118" i="1"/>
  <c r="K41" i="2"/>
  <c r="J41" i="2"/>
  <c r="I41" i="2"/>
  <c r="H41" i="2"/>
  <c r="H279" i="1"/>
  <c r="H10" i="1"/>
  <c r="H294" i="1"/>
  <c r="H293" i="1"/>
  <c r="H286" i="1"/>
  <c r="H285" i="1"/>
  <c r="H271" i="1"/>
  <c r="H270" i="1"/>
  <c r="H269" i="1"/>
  <c r="H252" i="1"/>
  <c r="H251" i="1"/>
  <c r="H250" i="1"/>
  <c r="H249" i="1"/>
  <c r="H248" i="1"/>
  <c r="H238" i="1"/>
  <c r="H237" i="1"/>
  <c r="H236" i="1"/>
  <c r="H235" i="1"/>
  <c r="H234" i="1"/>
  <c r="H222" i="1"/>
  <c r="H212" i="1"/>
  <c r="H211" i="1"/>
  <c r="H205" i="1"/>
  <c r="H198" i="1"/>
  <c r="H197" i="1"/>
  <c r="H196" i="1"/>
  <c r="H195" i="1"/>
  <c r="H186" i="1"/>
  <c r="H185" i="1"/>
  <c r="H184" i="1"/>
  <c r="H157" i="1"/>
  <c r="H149" i="1"/>
  <c r="H148" i="1"/>
  <c r="H147" i="1"/>
  <c r="H146" i="1"/>
  <c r="H145" i="1"/>
  <c r="H136" i="1"/>
  <c r="H137" i="1" s="1"/>
  <c r="H129" i="1"/>
  <c r="H128" i="1"/>
  <c r="H127" i="1"/>
  <c r="H116" i="1"/>
  <c r="H109" i="1"/>
  <c r="H108" i="1"/>
  <c r="H107" i="1"/>
  <c r="H106" i="1"/>
  <c r="H98" i="1"/>
  <c r="H97" i="1"/>
  <c r="H96" i="1"/>
  <c r="H95" i="1"/>
  <c r="H82" i="1"/>
  <c r="H81" i="1"/>
  <c r="H80" i="1"/>
  <c r="H72" i="1"/>
  <c r="H71" i="1"/>
  <c r="H70" i="1"/>
  <c r="H69" i="1"/>
  <c r="H58" i="1"/>
  <c r="H57" i="1"/>
  <c r="H46" i="1"/>
  <c r="H45" i="1"/>
  <c r="H44" i="1"/>
  <c r="H43" i="1"/>
  <c r="H42" i="1"/>
  <c r="H33" i="1"/>
  <c r="H32" i="1"/>
  <c r="H31" i="1"/>
  <c r="H30" i="1"/>
  <c r="H24" i="1"/>
  <c r="H23" i="1"/>
  <c r="H22" i="1"/>
  <c r="H21" i="1"/>
  <c r="H20" i="1"/>
  <c r="H11" i="1"/>
  <c r="G411" i="1"/>
  <c r="F40" i="2" s="1"/>
  <c r="F411" i="1"/>
  <c r="E411" i="1"/>
  <c r="D411" i="1"/>
  <c r="H410" i="1"/>
  <c r="H411" i="1" s="1"/>
  <c r="G397" i="1"/>
  <c r="F397" i="1"/>
  <c r="E397" i="1"/>
  <c r="D397" i="1"/>
  <c r="H387" i="1"/>
  <c r="H397" i="1" s="1"/>
  <c r="G380" i="1"/>
  <c r="F380" i="1"/>
  <c r="E380" i="1"/>
  <c r="D380" i="1"/>
  <c r="H379" i="1"/>
  <c r="H378" i="1"/>
  <c r="G349" i="1"/>
  <c r="F349" i="1"/>
  <c r="E349" i="1"/>
  <c r="D349" i="1"/>
  <c r="H348" i="1"/>
  <c r="H347" i="1"/>
  <c r="G334" i="1"/>
  <c r="F334" i="1"/>
  <c r="E334" i="1"/>
  <c r="D334" i="1"/>
  <c r="H333" i="1"/>
  <c r="H334" i="1" s="1"/>
  <c r="G327" i="1"/>
  <c r="F327" i="1"/>
  <c r="E327" i="1"/>
  <c r="D327" i="1"/>
  <c r="H326" i="1"/>
  <c r="H325" i="1"/>
  <c r="G307" i="1"/>
  <c r="F307" i="1"/>
  <c r="E307" i="1"/>
  <c r="D307" i="1"/>
  <c r="H306" i="1"/>
  <c r="H305" i="1"/>
  <c r="H304" i="1"/>
  <c r="H303" i="1"/>
  <c r="H297" i="1"/>
  <c r="H296" i="1"/>
  <c r="H295" i="1"/>
  <c r="G287" i="1"/>
  <c r="F287" i="1"/>
  <c r="E287" i="1"/>
  <c r="D287" i="1"/>
  <c r="G280" i="1"/>
  <c r="F280" i="1"/>
  <c r="E280" i="1"/>
  <c r="D280" i="1"/>
  <c r="G253" i="1"/>
  <c r="F253" i="1"/>
  <c r="E253" i="1"/>
  <c r="D253" i="1"/>
  <c r="G158" i="1"/>
  <c r="F14" i="2" s="1"/>
  <c r="F158" i="1"/>
  <c r="E14" i="2" s="1"/>
  <c r="E158" i="1"/>
  <c r="D158" i="1"/>
  <c r="G137" i="1"/>
  <c r="F137" i="1"/>
  <c r="E137" i="1"/>
  <c r="D137" i="1"/>
  <c r="G130" i="1"/>
  <c r="F130" i="1"/>
  <c r="E130" i="1"/>
  <c r="D130" i="1"/>
  <c r="H225" i="1" l="1"/>
  <c r="C41" i="2"/>
  <c r="E41" i="2"/>
  <c r="F41" i="2"/>
  <c r="H120" i="1"/>
  <c r="H327" i="1"/>
  <c r="H349" i="1"/>
  <c r="H287" i="1"/>
  <c r="H380" i="1"/>
  <c r="H307" i="1"/>
  <c r="H253" i="1"/>
  <c r="H280" i="1"/>
  <c r="H158" i="1"/>
  <c r="H130" i="1"/>
</calcChain>
</file>

<file path=xl/sharedStrings.xml><?xml version="1.0" encoding="utf-8"?>
<sst xmlns="http://schemas.openxmlformats.org/spreadsheetml/2006/main" count="1646" uniqueCount="328">
  <si>
    <t>เทศบาลตำบลนายาง อำเภอชะอำ จังหวัดเพชรบุรี</t>
  </si>
  <si>
    <t>1. ยุทธศาสตร์การพัฒนาด้านโครงสร้างพื้นฐาน</t>
  </si>
  <si>
    <t xml:space="preserve">         (1) แผนงานอุตสาหกรรมและการโยธา</t>
  </si>
  <si>
    <t>ที่</t>
  </si>
  <si>
    <t>โครงการ/กิจกรรม</t>
  </si>
  <si>
    <t>รายละเอียดของโครงการ/กิจกรรม</t>
  </si>
  <si>
    <t>งบประมาณ</t>
  </si>
  <si>
    <t>ได้รับอนุมัติ (บาท)</t>
  </si>
  <si>
    <t>โอนเพิ่ม (+) (บาท)</t>
  </si>
  <si>
    <t>โอนลด (-) (บาท)</t>
  </si>
  <si>
    <t>เบิกจ่าย (บาท)</t>
  </si>
  <si>
    <t>คงเหลือ (บาท)</t>
  </si>
  <si>
    <t>ระยะเวลาตามแผนการดำเนินงาน/ระยะเวลาที่ดำเนินการจริง</t>
  </si>
  <si>
    <t>พ.ศ.2566</t>
  </si>
  <si>
    <t>พ.ศ.2567</t>
  </si>
  <si>
    <t>ต.ค.</t>
  </si>
  <si>
    <t>พ.ย.</t>
  </si>
  <si>
    <t>ธ.ค.</t>
  </si>
  <si>
    <t>ม.ค.</t>
  </si>
  <si>
    <t>ก.พ.</t>
  </si>
  <si>
    <t>มี.ค.</t>
  </si>
  <si>
    <t>เม.ย.</t>
  </si>
  <si>
    <t>พ.ค.</t>
  </si>
  <si>
    <t>มิ.ย.</t>
  </si>
  <si>
    <t>ก.ค.</t>
  </si>
  <si>
    <t>ส.ค.</t>
  </si>
  <si>
    <t>ก.ย.</t>
  </si>
  <si>
    <t>ผลการดำเนินงานโครงการ/กิจกรรม</t>
  </si>
  <si>
    <t>ดำเนินการแล้วเสร็จ</t>
  </si>
  <si>
    <t>อยู่ระหว่างดำเนินการ</t>
  </si>
  <si>
    <t>ยกเลิก</t>
  </si>
  <si>
    <t>สรุปผล</t>
  </si>
  <si>
    <t>หน่วยงานรับผิดชอบ</t>
  </si>
  <si>
    <t>ü</t>
  </si>
  <si>
    <t>เป็นไปตามวัตถุ ประสงค์ของโครงการ</t>
  </si>
  <si>
    <t>กองช่าง</t>
  </si>
  <si>
    <t>ก่อสร้างถนนคอนกรีตเสริมเหล็กซอยบ้านนายตี๋ ซอย 1 หมู่ที่ 1ต.เขาใหญ่ อ.ชะอำ จ.เพชรบุรี</t>
  </si>
  <si>
    <t xml:space="preserve">ขั้นตอนดำเนิน
การทางพัสดุ </t>
  </si>
  <si>
    <t>โดยทำการก่อสร้างถนนคอนกรีตเสริมเหล็ก ผิวจราจรกว้าง 5.00 เมตรระยะทางยาว 30.00 เมตร หนา 0.15 เมตร หรือพื้นที่ทำการไม่น้อยกว่า 150.00 ตารางเมตร ตามประมาณการงานก่อสร้าง และตามแบบแปลนที่เทศบาลตำบลนายางกำหนด</t>
  </si>
  <si>
    <t>โดยทำการก่อสร้างถนนคอนกรีตเสริมเหล็ก ผิวจราจรกว้าง 5.00 เมตรระยะทางยาว 30.00 เมตร หนา 0.15 เมตร หรือพื้นที่ทำการไม่น้อยกว่า150.00  ตารางเมตร ตามประมาณการงานก่อสร้าง และตามแบบแปลนที่เทศบาลตำบลนายางกำหนด</t>
  </si>
  <si>
    <t xml:space="preserve"> = ระยะเวลาตามแผนการดำเนินงาน</t>
  </si>
  <si>
    <t xml:space="preserve"> = ระยะเวลาที่ดำเนินการจริง</t>
  </si>
  <si>
    <t>โดยทำการวางท่อ HDPE dia. 110 มม. PN6 PE80 ระยะทางยาว 780.00 เมตร</t>
  </si>
  <si>
    <t>โดยทำการวางท่อ HDPE dia. 110 มม. PN6 PE80 ระยะทางยาว 170.00 เมตร วางท่อ HDPE dia. 90 มม. PN6 PE80 ระยะทางยาว 300.00 เมตร</t>
  </si>
  <si>
    <t>โดยทำการวางท่อ HDPE dia. 110 มม. PN6 PE80 ระยะทางยาว 185.00 เมตร</t>
  </si>
  <si>
    <t>โดยทำการดาดคอนกรีตเสริมเหล็กลำห้วยหิน กว้าง 4.00 – 6.00 เมตร
ความยาวรวม 155.00 เมตร ลึก 1.00 – 2.00 เมตร</t>
  </si>
  <si>
    <t>โดยทำการก่อสร้างถนนคอนกรีตเสริมเหล็ก ผิวจราจรกว้าง 3.50 เมตร ระยะทางยาว 177.000 เมตร หนา 0.15 เมตร หรือพื้นที่ทำการไม่น้อยกว่า
620.00 ตารางเมตร รางระบายน้ำ ค.ส.ล. กว้าง
0.30 เมตร ยาว 180.00 เมตร ลึกเฉลี่ย 0.60 เมตร</t>
  </si>
  <si>
    <t>ก่อสร้างถนนคอนกรีต
เสริมเหล็ก ซอยบ้าน
นางประสิทธิ์ หมู่ที่ 5  
ต.เขาใหญ่ อ.ชะอำ 
จ.เพชรบุรี</t>
  </si>
  <si>
    <t>โดยทำการก่อสร้างถนนคอนกรีตเสริมเหล็ก ผิวจราจร กว้าง 4.00 เมตรระยะทางยาว 37.00 เมตร  หนา 0.15 เมตร หรือพื้นที่ทำการไม่น้อยกว่า148.00  ตารางเมตร</t>
  </si>
  <si>
    <t>กองการประปา</t>
  </si>
  <si>
    <t>ปรับปรุงถนนคอนกรีต
เสริมเหล็ก สายโรงเหล็กด้านทิศใต้ หมู่ที่ 7 
ต.เขาใหญ่ อ.ชะอำ 
จ.เพชรบุรี</t>
  </si>
  <si>
    <t>โดยทำการปรับปรุงถนนคอนกรีตเสริมเหล็ก ผิวจราจร กว้าง 5.00 เมตร ระยะทางยาว 150.00 เมตร หนา 0.15 เมตร หรือพื้นที่ทำการไม่น้อยกว่า750.00 ตารางเมตร ตามประมาณการงานก่อสร้างและตามแบบแปลนที่เทศบาลตำบลนายางกำหนด</t>
  </si>
  <si>
    <t>ผิวจราจรกว้าง 4.00 เมตร  ระยะทางยาว 172.00 เมตร หนา 0.15 เมตร หรือพื้นที่ทำการไม่น้อยกว่า 695.00  ตารางเมตร</t>
  </si>
  <si>
    <t>โดยทำการวางท่อ HDPE
dia. 90 มม. PN6 PE80 ระยะทางยาว 210.00 เมตร</t>
  </si>
  <si>
    <t>ผิวจราจรกว้าง 3.00 เมตร  ระยะทางยาว 350.00 เมตร หนา 0.15 เมตร หรือพื้นที่ ทำการไม่น้อยกว่า 1,050.00  ตารางเมตร</t>
  </si>
  <si>
    <t>ผิวจราจรกว้าง 5.00 เมตร  ระยะทางยาว 298.00 เมตร หนา 0.15 เมตร หรือพื้นที่ทำการ ไม่น้อยกว่า 1,490.00 ตารางเมตร</t>
  </si>
  <si>
    <t>วางท่อระบายน้ำ ค.ส.ล.
ซอยอ่างเก็บน้ำ 1
 ฝั่งตะวันตก หมู่ที่ 8 
ต.เขาใหญ่ อ.ชะอำ 
จ.เพชรบุรี</t>
  </si>
  <si>
    <t>โดยทำการวางท่อ ค.ส.ล. ขนาด 0.60 เมตร ความยาว 15.00 เมตร ตามประมาณการงานก่อสร้างและตามแบบแปลนที่เทศบาลตำบล
นายางกำหนด</t>
  </si>
  <si>
    <t xml:space="preserve">ผิวจราจร กว้าง 3.00 เมตร  ระยะทางยาว 70.00 เมตร  หนา 0.15 เมตร หรือพื้นที่ทำการไม่น้อยกว่า 210.00  ตารางเมตร  </t>
  </si>
  <si>
    <t>ก่อสร้างถนนคอนกรีต
เสริมเหล็ก ซอยบ้าน
นายบุญยัง หมู่ที่ 9 
ต.เขาใหญ่ อ.ชะอำ 
จ.เพชรบุรี</t>
  </si>
  <si>
    <t xml:space="preserve">โดยทำการก่อสร้างถนนคอนกรีตเสริมเหล็ก ผิวจราจร กว้าง 3.00 เมตรระยะทางยาว 143.00 เมตร  หนา 0.15 เมตร </t>
  </si>
  <si>
    <t>หรือพื้นที่ทำการไม่น้อยกว่า429.00  ตารางเมตร ตามประมาณการงานก่อสร้างและตามแบบแปลนที่เทศบาลตำบล
นายางกำหนด</t>
  </si>
  <si>
    <t>ก่อสร้างถนนคอนกรีต
เสริมเหล็ก ซอยบ้าน
นายม้วน หมู่ที่ 9
ต.เขาใหญ่ อ.ชะอำ 
จ.เพชรบุรี</t>
  </si>
  <si>
    <t>โดยทำการก่อสร้างเหมือง ค.ส.ล. เหมือง ค.ส.ล. กว้าง 3.00 เมตร ระยะทางยาว 12.00 เมตร ลึกเฉลี่ย 2.00 เมตร ตามประมาณการงานก่อสร้างและตามแบบแปลนที่เทศบาลตำบลนายางกำหนด</t>
  </si>
  <si>
    <t>ผิวจราจร กว้าง 5.00 เมตร ระยะทางยาว 230.00 เมตร หนา 0.15 เมตร หรือพื้นที่ทำการไม่น้อยกว่า 1,150.00 ตารางเมตร</t>
  </si>
  <si>
    <t>ผิวจราจรกว้าง 6.00 เมตร  ระยะทางยาว 560.00 เมตร หนา 0.05 เมตร หรือพื้นที่ทำการไม่น้อยกว่า  3,360.00 ตารางเมตร</t>
  </si>
  <si>
    <t>ก่อสร้างรางระบายน้ำ   ค.ส.ล.บริเวณบ้านนางหลวย ตุ้มเงิน หมู่ที่ 11 
ต.เขาใหญ่ อ.ชะอำ 
จ.เพชรบุรี</t>
  </si>
  <si>
    <t>โดยทำการก่อสร้างรางระบายน้ำ ค.ส.ล. กว้าง 0.30 เมตร ระยะทางยาว 40.00 เมตร ลึกเฉลี่ย 0.70  เมตร ตามประมาณการงานก่อสร้างและตามแบบแปลนที่เทศบาลตำบล
นายางกำหนด</t>
  </si>
  <si>
    <t>วางท่อ ค.ส.ล.
ข้ามลำห้วยยาง
หมู่ที่ 1 ต.ดอนขุนห้วย 
อ.ชะอำ จ.เพชรบุรี</t>
  </si>
  <si>
    <t>โดยทำการวางท่อ ค.ส.ล. ขนาด 1.00 เมตร  จำนวน  40.00 ท่อน พร้อมเทคอนกรีตทับหลังท่อ หนา 0.15 เมตร พื้นที่ทำการ  
ไม่น้อยกว่า175.00 
ตารางเมตร ตามประมาณการงานก่อสร้างและตามแบบแปลนที่เทศบาลตำบล
นายางกำหนด</t>
  </si>
  <si>
    <t xml:space="preserve">ก่อสร้างรางระบายน้ำ 
ค.ส.ล. สาย บ้านนางลออจันทร์วิจิตร หมู่ที่ 2 
ต.ดอนขุนห้วย อ.ชะอำ 
จ.เพชรบุรี
</t>
  </si>
  <si>
    <t>ผิวจราจรกว้าง 4.00 เมตร  ระยะทางยาว 205.00 เมตร  หนา 0.15 เมตร หรือพื้นที่ ทำการไม่น้อยกว่า 820.00  ตารางเมตร</t>
  </si>
  <si>
    <t>รางระบายน้ำ
ค.ส.ล. กว้าง  0.30 เมตร 
ยาว 416.00 เมตร ลึกเฉลี่ย  0.70 เมตร</t>
  </si>
  <si>
    <t>ผิวจราจรกว้าง 6.00 เมตร ระยะทางยาว 200.00 เมตร  หนา 0.05 เมตร หรือพื้นที่  ทำการไม่น้อยกว่า 1,200.00 ตารางเมตร</t>
  </si>
  <si>
    <t>โดยทำการวางท่อ HDPE dia. 110 มม. 
PN6 PE80 ระยะทางยาว 500.00 เมตร, HDPE dia. 90 มม. PN6 PE80 ระยะทางยาว 500.00 เมตร และท่อ HDPE dia. 75 มม. PN6 PE80 ระยะทางยาว 500.00 เมตร รวมระยะทาง
ยาว 1,500.00 เมตร</t>
  </si>
  <si>
    <t>ผิวจราจร กว้าง 3.50 – 5.00 เมตร ระยะทางยาว 570.00 เมตร หนา 0.05 เมตร หรือพื้นที่ทำการไม่น้อยกว่า 2,430.00 ตารางเมตร</t>
  </si>
  <si>
    <t>โดยทำการวางท่อ ค.ส.ล. ขนาด 0.60 เมตร ยาว 45.00 เมตร ตามประมาณการงานก่อสร้างและตามแบบแปลนที่เทศบาลตำบลนายางกำหนด</t>
  </si>
  <si>
    <t>โดยทำการก่อสร้างรางระบายน้ำค.ส.ล. 
กว้าง0.30 เมตร 
ยาว260.0 เมตร 
ลึกเฉลี่ย 0.70 เมตร</t>
  </si>
  <si>
    <t>ก่อสร้างถนนลูกรังสายหนองลำใย หมู่ที่ 5 
ต.นายาง อ.ชะอำ 
จ.เพชรบุรี</t>
  </si>
  <si>
    <t>โดยทำการก่อสร้างถนนลูกรัง ผิวจราจรกว้าง 4.00 เมตร ระยะทางยาว510.00 เมตร หนา 0.60  เมตร หรือพื้นที่ทำการไม่น้อยกว่า 2,040.00 ตารางเมตร 
ตามประมาณการงานก่อสร้างและตามแบบแปลนที่เทศบาลตำบลนายางกำหนด</t>
  </si>
  <si>
    <t>ผิวจราจร กว้าง 8.00 เมตร ระยะทางยาว 120.00 เมตร  หนา 0.05 เมตร หรือพื้นที่ทำการไม่น้อยกว่า 960.00 ตารางเมตร วางท่อ ค.ส.ล. ขนาด Ø 0.60 เมตร พร้อมบ่อพักความยาวรวม 240.00 เมตร</t>
  </si>
  <si>
    <t>ผิวจราจรกว้าง 3.00-4.00 เมตร  ระยะทางยาว 490.00 เมตร หนา 0.15 เมตร หรือพื้นที่ทำการไม่น้อยกว่า 1,595.00  ตารางเมตร</t>
  </si>
  <si>
    <t>ติดตั้งเครื่องสูบน้ำ พร้อมมอเตอร์ ขนาด 15 KW 20 HP 380/3/50,อุปกรณ์ 
ท่อด้านดูด – ด้านส่ง, ตู้ควบคุม และระบบไฟฟ้า</t>
  </si>
  <si>
    <t>โดยทำการติดตั้งเครื่องสูบน้ำใส อัตราการสูบ 20 ลูกบาศก์เมตรต่อชั่วโมง    ส่งสูงไม่น้อยกว่า 50 เมตร จำนวน 2 ชุด, ติดตั้งท่อทางดูด – ส่ง พร้อมอุปกรณ์, ตู้ควบคุม และระบบไฟฟ้า</t>
  </si>
  <si>
    <t xml:space="preserve">จัดซื้อปั๊มจุ่มดูดโคลน  ขนาดมอเตอร์ 2 HP 220 V ขนาดท่อ 3 นิ้ว  
จำนวน 4 เครื่อง   </t>
  </si>
  <si>
    <t>โครงการช่วยเหลือประชาชนตามอำนาจหน้าที่ขององค์กรปกครองส่วนท้องถิ่นกรณี เยียวยาช่วยเหลือประชาชนด้าน
สาธารณภัย</t>
  </si>
  <si>
    <t>ดำเนินการช่วยเหลือประชาชนตามอำนาจหน้าที่ขององค์กรปกครองส่วนท้องถิ่นกรณีเยียวยาช่วยเหลือประชาชนด้าน
สาธารณภัย เช่น ค่าซ่อม แซมที่อยู่อาศัย ค่าจัดการศพผู้เสียชีวิต ค่าช่วยเหลือด้านเกษตร เป็นต้น</t>
  </si>
  <si>
    <t>ดำเนินการฝึกอบรม
ชุดปฏิบัติการจิตอาสาภัยพิบัติประจำเทศบาลตำบลนายาง</t>
  </si>
  <si>
    <t>โครงการฝึกอบรมทบทวนและศึกษาดูงานอาสาสมัครป้องกันภัยฝ่ายพลเรือน (อปพร.)</t>
  </si>
  <si>
    <t>ดำเนินการฝึกอบรมทบทวนและศึกษาดูงานอาสาสมัครป้องกันภัยฝ่าย
พลเรือน (อปพร.)</t>
  </si>
  <si>
    <t>สำนักปลัดเทศบาล</t>
  </si>
  <si>
    <t>โครงการฝึกอบรมและพัฒนาศักยภาพงานป้องกันและบรรเทา
สาธารณภัย</t>
  </si>
  <si>
    <t>ดำเนินการฝึกอบรมและพัฒนาศักยภาพงานป้องกันและบรรเทา
สาธารณภัย</t>
  </si>
  <si>
    <t>โครงการส่งเสริมความรู้เกี่ยวกับภัยและการป้องกันภัยให้แก่ประชาชน</t>
  </si>
  <si>
    <t>ดำเนินการฝึกอบรมเพื่อส่งเสริมความรู้เกี่ยวกับภัยและการป้องกันภัยให้แก่ประชาชน ในเขตเทศบาล</t>
  </si>
  <si>
    <t>รถยนต์บรรทุกน้ำดับเพลิง ขนาดความจุไม่น้อยกว่า 12,000 ลิตร ชนิด 10 ล้อ แบบ 2 เพลา พร้อมอุปกรณ์</t>
  </si>
  <si>
    <t>จัดซื้อรถยนต์บรรทุกน้ำดับเพลิง ขนาดความจุไม่น้อยกว่า12,000 ลิตร ชนิด 10 ล้อ แบบ 2 เพลา พร้อมอุปกรณ์ จำนวน 1คัน รายละเอียดดังนี้
1) มีความจุไม่น้อยกว่า 12,000 ลิตร
2) ตัวรถเป็นเครื่องยนต์ดีเซล ชนิด 10 ล้อ
3) มีกำลังแรงม้าไม่น้อยกว่า 240 แรงม้า</t>
  </si>
  <si>
    <t>โครงการค่ายร่วมใจกันทำดีเพิ่มพื้นที่สร้างสรรค์สำหรับเด็กและเยาวชน</t>
  </si>
  <si>
    <t>จัดอบรมและทำกิจกรรมให้แก่เด็กและเยาวชนในเขตเทศบาลตำบลนายาง เพื่อให้เด็กและเยาวชนทำงานกิจกรรมร่วมกันอย่างเป็นระบบ กล้าแสดงออกด้านความคิดสร้างสรรค์และเข้าใจกระบวน การทำงาน</t>
  </si>
  <si>
    <t>เป็นไปตามวัตถุประสงค์ของโครงการ</t>
  </si>
  <si>
    <t>กองสวัสดิการสังคม</t>
  </si>
  <si>
    <t>โครงการพัฒนาศักยภาพ
สภาเด็กและเยาวชนเทศบาลตำบลนายาง</t>
  </si>
  <si>
    <t>จัดอบรมและศึกษาดูงานให้แก่คณะบริหารสภาเด็กและเยาวชนเทศบาลตำบลนายาง และเจ้าหน้าที่ที่เกี่ยวข้อง เพื่อสร้างความเข้มแข็งและมีความรู้ความเข้าใจเกี่ยวกับการบริหารจัด การสภาเด็กฯ</t>
  </si>
  <si>
    <t>โครงการ
วันเด็กแห่งชาติ</t>
  </si>
  <si>
    <t>กองการศึกษา</t>
  </si>
  <si>
    <t>โครงการจัดงานวันเด็กแห่งชาติ โดยได้มีการจัดกิจกรรมประกอบด้วย   การมอบทุนการศึกษา   การประกวดร้องเพลง   การแสดง นักเรียน การเล่นเกมจากโรงเรียนในเขตเทศบาลตำบลนายาง จำนวน 10 โรงเรียน</t>
  </si>
  <si>
    <t>โครงการสนับสนุนค่าใช้จ่ายการบริหารสถานศึกษา</t>
  </si>
  <si>
    <t>สนับสนุนค่าใช้จ่ายการบริหารสถานศึกษา
ในศูนย์พัฒนาเด็กเล็กของเทศบาล โดยมีค่าใช้จ่าย ประกอบด้วยค่าอาหารกลางวัน ค่าจัดการเรียนการสอน ค่าใช้จ่ายในการจัดการศึกษาสำหรับศูนย์พัฒนาเด็กเล็ก ได้แก่ ค่ากิจกรรมพัฒนาผู้เรียน ค่าหนังสือเรียน ค่าอุปกรณ์การเรียน และค่าเครื่องแบบนักเรียน</t>
  </si>
  <si>
    <t>โครงการแข่งขันสวดมนต์หมู่ทำนองสรภัญญะ</t>
  </si>
  <si>
    <t>อุดหนุนงบประมาณให้แก่โรงเรียนนิคมสร้างตนเองเขื่อนเพชร ตามโครงการแข่งขันสวดมนต์หมู่ทำนองสรภัญญะ</t>
  </si>
  <si>
    <t>โครงการเปิดบ้านวิชาการโรงเรียนในเขตเทศบาลตำบลนายาง</t>
  </si>
  <si>
    <t>อุดหนุนงบประมาณให้แก่โรงเรียนนิคมสร้างตนเองเขื่อนเพชร ตามโครงการเปิดบ้านวิชาการโรงเรียน
ในเขตเทศบาลตำบลนายาง</t>
  </si>
  <si>
    <t xml:space="preserve">โครงการอาหารกลางวัน
</t>
  </si>
  <si>
    <t>อุดหนุนให้แก่นักเรียนชั้น
ป.1-6 โรงเรียนสังกัด สพฐ.
ในเขตเทศบาลฯจำนวน 10 แห่ง จำนวน 1,416 คน จำนวน 200 วันโดยโรงเรียนที่มีนักเรียน 1-40 คน ได้รับค่าอาหารมื้อละ 36 บาทต่อคน</t>
  </si>
  <si>
    <t>โรงเรียนที่มีนักเรียน 41-100 คน ได้รับค่าอาหารมื้อละ 27 บาทต่อคน โรงเรียนที่มีนักเรียน 101-120 คน ได้รับค่าอาหารมื้อละ 24 บาทต่อคนและโรงเรียนที่มีนักเรียน 121 คนขึ้นไป ได้รับค่าอาหารมื้อละ 22 บาทต่อคน</t>
  </si>
  <si>
    <t>ระบบกล้อง โทรทัศน์
วงจรปิด (ศูนย์พัฒนาเด็กเล็กบ้านนายาง)</t>
  </si>
  <si>
    <t>จัดซื้อระบบกล้อง โทรทัศน์วงจรปิดพร้อมติดตั้งภายในและภายนอกศูนย์พัฒนาเด็กเล็กบ้านนายาง จำนวน 8 จุด พร้อมติดตั้งเครื่องบันทึกภาพผ่านเครือข่าย (NVR) แบบ 8 ช่อง รายละเอียดตามแบบ ทต.นายาง ตามเกณฑ์ราคากลางและคุณลักษณะพื้นฐานของระบบกล้อง โทรทัศน์วงจรปิด ฉบับเดือนมิถุนายน 2564 และตามเกณฑ์ราคากลางและคุณลักษณะพื้นฐานการจัดหาอุปกรณ์และระบบคอมพิวเตอร์ของกระทรวงดิจิทัลเพื่อเศรษฐกิจและสังคม ฉบับเดือนมีนาคม 2566</t>
  </si>
  <si>
    <t>ระบบกล้อง โทรทัศน์
วงจรปิด (ศูนย์พัฒนา
เด็กเล็กบ้านหนองยาว)
ศพด.บ้านหนองยาว</t>
  </si>
  <si>
    <t>โครงการฝึกอบรมชุดปฏิบัติการจิตอาสาภัยพิบัติประจำเทศบาลตำบลนายาง</t>
  </si>
  <si>
    <r>
      <t xml:space="preserve">         </t>
    </r>
    <r>
      <rPr>
        <b/>
        <sz val="16"/>
        <color theme="1"/>
        <rFont val="TH SarabunPSK"/>
        <family val="2"/>
      </rPr>
      <t>(2) แผนงานการพาณิชย์</t>
    </r>
  </si>
  <si>
    <t>รวม 3 โครงการ</t>
  </si>
  <si>
    <t>2) แผนงานพาณิชย์</t>
  </si>
  <si>
    <t>รวม 1 รายการ</t>
  </si>
  <si>
    <t>2. ยุทธศาสตร์การพัฒนาด้านสังคมและคุณภาพชีวิต</t>
  </si>
  <si>
    <t xml:space="preserve">   2.1 กลยุทธ์/แนวทางการพัฒนา : พัฒนาสังคมและคุณภาพชีวิต และส่งเสริมการศึกษา กีฬาศิลปวัฒนธรรม จารีตประเพณี</t>
  </si>
  <si>
    <t xml:space="preserve">        (1) แผนงานการรักษาความสงบภายใน</t>
  </si>
  <si>
    <t>ประเภทครุภัณฑ์ยานพาหนะและขนส่ง</t>
  </si>
  <si>
    <t>รวม 6 โครงการ</t>
  </si>
  <si>
    <t xml:space="preserve">        (2) แผนงานการศึกษา</t>
  </si>
  <si>
    <t>จัดซื้อระบบกล้องโทรทัศน์วงจรปิดพร้อมติดตั้งภายในและภายนอกศูนย์พัฒนาเด็กเล็กบ้านหนองยาว จำนวน 8 จุด พร้อมติดตั้งเครื่องบันทึกภาพผ่านเครือข่าย (NVR) แบบ 8 ช่อง รายละเอียดตามแบบทต.นายาง ตามเกณฑ์ราคากลางและคุณลักษณะพื้นฐานของระบบกล้องโทรทัศน์วงจรปิด ฉบับเดือนมิถุนายน 2564 และตามเกณฑ์ราคากลางและคุณลักษณะพื้นฐานการจัดหาอุปกรณ์และระบบคอมพิวเตอร์ของกระทรวงดิจิทัลเพื่อเศรษฐกิจและสังคม ฉบับเดือนมีนาคม 2566</t>
  </si>
  <si>
    <t>จัดซื้อโทรทัศน์ แอลอีดี (LED TV) แบบ Smart TV ระดับความละเอียดจอภาพ 3840 x 2160 พิกเซล ขนาดไม่น้อยกว่า 50 นิ้ว สำหรับศูนย์พัฒนาเด็กเล็กชาวไร่ จำนวน 1 เครื่อง ตามบัญชีราคามาตรฐานครุภัณฑ์ สำนักงบประมาณ ฉบับเดือนธันวาคม 2565</t>
  </si>
  <si>
    <t>วัสดุงานบ้านงานครัว (อาหารเสริม (นม))</t>
  </si>
  <si>
    <t>โทรทัศน์แอลอีดี (LED TV) แบบ Smart TV ระดับความละเอียดจอภาพ 3840x2160 
พิกเซล ขนาดไม่น้อยกว่า50 นิ้ว ศพด.ชาวไร่</t>
  </si>
  <si>
    <t>(3) แผนงานสาธารณสุข</t>
  </si>
  <si>
    <t xml:space="preserve">โครงการควบคุมโรคขาดสารไอโอดีน </t>
  </si>
  <si>
    <t>ดำเนินการฝึกอบรมและกิจกรรมตามโครงการควบคุมโรคขาดสารไอโอดีนเทศบาลตำบล</t>
  </si>
  <si>
    <t>กองสาธารณสุขและสิ่งแวดล้อม</t>
  </si>
  <si>
    <t>ดำเนินการช่วยเหลือประชาชนผู้ประสบภัยจากโรคติดต่ออุบัติใหม่ด้านการแพทย์และการสาธารณสุข</t>
  </si>
  <si>
    <t>โครงการป้องกันโรคพิษสุนัขบ้าและควบคุมประชากรสุนัขและแมว</t>
  </si>
  <si>
    <t>ดำเนินการรณรงค์ฉีดวัคซีนป้องกันโรคพิษสุนัขบ้าจัดกิจกรรมประชาสัมพันธ์
จัดหาเวชภัณฑ์วัสดุอุปกรณ์ เครื่องมือ และค่าใช้จ่ายอื่น ๆ</t>
  </si>
  <si>
    <t xml:space="preserve">โครงการพัฒนาระบบสุขภาพภาคประชาชน
</t>
  </si>
  <si>
    <t xml:space="preserve"> - จัดฝึกอบรมฟื้นฟูความรู้ 
อสม. 
 - ศึกษาดูงานการดำเนินงาน อสม.ต่างพื้นที่</t>
  </si>
  <si>
    <t>เป็นไปตามวัตถุประสงค์ของโครงการฯ</t>
  </si>
  <si>
    <t>โครงการรณรงค์ป้องกัน และแก้ไขปัญหายาเสพติด TO BE NUMBER ONE</t>
  </si>
  <si>
    <t>โครงการรณรงค์ป้องกันและควบคุมโรคในท้องถิ่น</t>
  </si>
  <si>
    <t>การรณรงค์ป้องกันและควบคุมโรคในท้องถิ่นเทศบาลตำบลนายาง</t>
  </si>
  <si>
    <t>โครงการส่งเสริมสุขภาพผู้สูงอายุ</t>
  </si>
  <si>
    <t>จัดอบรมแก่ผู้สูงอายุในเขตเทศบาลตำบลนายาง</t>
  </si>
  <si>
    <t>โครงการสืบสานพระราชปณิธาน สมเด็จย่าต้านภัยมะเร็งเต้านม</t>
  </si>
  <si>
    <t xml:space="preserve">จัดอบรมประชาชนเพศหญิง อายุ 30-70 ปี ในเขตเทศบาล </t>
  </si>
  <si>
    <t>โครงการอบรมหมอหมู่บ้านตามพระราชประสงค์</t>
  </si>
  <si>
    <t>จัดอบรมประชาชน
จิตอาสาในเขตเทศบาลและเจ้าหน้าที่ผู้เกี่ยวข้อง</t>
  </si>
  <si>
    <t>รวม 10 โครงการ</t>
  </si>
  <si>
    <t xml:space="preserve">เครื่องพ่นหมอกควันสะพายไหล่ที่ใช้ในงาน
สาธารณสุข
</t>
  </si>
  <si>
    <t>จัดซื้อเครื่องพ่นหมอกควันสะพายไหล่ที่ใช้ในงาน
สาธารณสุข จำนวน 1 เครื่อง 
- เป็นไปตามบัญชีราคามาตรฐานครุภัณฑ์ สำนักงบประมาณ ฉบับเดือนธันวาคม 2565</t>
  </si>
  <si>
    <t>(4) แผนงานสังคมสงเคราะห์</t>
  </si>
  <si>
    <t>โครงการช่วยเหลือประชาชนด้านการส่งเสริมและพัฒนาคุณภาพชีวิต</t>
  </si>
  <si>
    <t>ดำเนินการช่วยเหลือประชาชนผู้ประสบปัญหาทางสังคมในเขตเทศบาลตำบลนายางตามหลักเกณฑ์ที่กระทรวงมหาดไทยกำหนดหรือตามหลักเกณฑ์ของกระทรวงพัฒนาสังคมและความมั่นคงของมนุษย์โดยอนุโลม</t>
  </si>
  <si>
    <t>โครงการพัฒนาคุณภาพชีวิตผู้สูงอายุเทศบาลตำบลนายาง</t>
  </si>
  <si>
    <t>จัดอบรมให้ความรู้และศึกษาดูงานให้แก่ผู้สูงอายุในเขตเทศบาลตำบล
นายาง เพื่อพัฒนาความรู้ด้านสิทธิสุขภาพการรวมกลุ่มชมรมผู้สูงอายุและส่งเสริมการแลกเปลี่ยนเรียนรู้กับท้องถิ่นอื่น</t>
  </si>
  <si>
    <t>เป็นไปตามวัตถุ
ประสงค์ของโครงการ</t>
  </si>
  <si>
    <t>โครงการพัฒนาสุขภาพกายจิตเพื่อชีวิตคนพิการ
ที่สดใส</t>
  </si>
  <si>
    <t>จัดอบรมให้ความรู้และกิจกรรมนันทนาการแก่ผู้พิการและผู้ดูแลคนพิการ เพื่อให้เกิดความเข้าใจในสิทธิด้านต่าง ๆ และสร้างกำลังใจให้มีสุขภาพและจิตที่ดี สามารถดำรงชีวิตอย่างมีความสุขกับบุคคลอื่นได้</t>
  </si>
  <si>
    <t>โครงการส่งเสริมสวัสดิการเด็กและเยาวชนผู้ด้อย โอกาสทางสังคมในเขตพื้นที่</t>
  </si>
  <si>
    <t>จัดอบรมให้ความรู้แก่คณะกรรมการศูนย์ชุมชนคุ้มครองเด็กระดับตำบล จำนวน 3 ตำบล และสำรวข้อมูลเด็กและเยาวชนในเขตเทศบาลตำบล
นายางเพื่อเป็นข้อมูลในการช่วยเหลือป้องกันและแก้ไขปัญหา
ต่าง ๆ ที่เกี่ยวข้องกับเด็กและเยาวชน</t>
  </si>
  <si>
    <t>รวม 4 โครงการ</t>
  </si>
  <si>
    <t>(5) แผนงานสร้างความเข้มแข็งของชุมชน</t>
  </si>
  <si>
    <t>โครงการชะอำรวมใจเสริมสร้างพลังแผ่นดินเอาชนะยาเสพติดอำเภอชะอำจังหวัดเพชรบุรี</t>
  </si>
  <si>
    <t>อุดหนุนงบประมาณให้แก่ที่ทำการปกครองอำเภอชะอำ ตามโครงการชะอำรวมใจเสริมสร้างพลังแผ่นดินเอาชนะยาเสพติดอำเภอชะอำจังหวัดเพชรบุรี</t>
  </si>
  <si>
    <t>ขั้นตอนสรุปผลการดำเนินงานของที่ทำการปกครองอำเภอชะอำ</t>
  </si>
  <si>
    <t>โครงการสนับสนุนการป้องกันและแก้ไขปัญหายาเสพติด อำเภอชะอำ จังหวัดเพชรบุรี</t>
  </si>
  <si>
    <t>อุดหนุนงบประมาณให้แก่ที่ทำการปกครองอำเภอชะอำ ตามโครงการสนับสนุน การป้องกันและแก้ไขปัญหายาเสพติด 
อำเภอชะอำ จังหวัดเพชรบุรี</t>
  </si>
  <si>
    <t>รวม 2 โครงการ</t>
  </si>
  <si>
    <t>(6) แผนงานการศาสนา วัฒนธรรมและนันทนาการ</t>
  </si>
  <si>
    <t>โครงการแข่งขันกีฬาชุมชน</t>
  </si>
  <si>
    <t>โครงการแข่งขันกีฬานักเรียน</t>
  </si>
  <si>
    <t>อุดหนุนงบประมาณให้แก่โรงเรียนนิคมสร้างตนเองเขื่อนเพชร ตามโครงการ แข่งขันกีฬานักเรียน</t>
  </si>
  <si>
    <t>โครงการจัดงานวันเฉลิมพระชนม พรรษาพระบาท สมเด็จพระปรเมน ทรรามาธิบดีศรีสินทรมหาวชิราลงกรณพระ
วชิรเกล้าเจ้าอยู่หัว</t>
  </si>
  <si>
    <t>จัดงานวันเฉลิมพระชนมพรรษาพระบาท สมเด็จพระปรเมนทรรามาธิบดีศรีสินทร มหาวชิราลงกรณ พระวชิรเกล้าเจ้าอยู่หัว โดยถวายเครื่องราชสักการะ ประดับธงสัญลักษณ์ ประดับธงชาติและประดับไฟ</t>
  </si>
  <si>
    <t>โครงการจัดงานวันพ่อแห่งชาติ</t>
  </si>
  <si>
    <t>จัดกิจกรรมต่าง ๆ ในวันพ่อแห่งชาติ โดยถวายเครื่องราชสักการะ ประดับธงสัญลักษณ์ ประดับธงชาติและประดับไฟ</t>
  </si>
  <si>
    <t>เทศบาลฯ เข้าร่วมกิจกรรมร่วมกับ
ที่ทำการปกครองอำเภอชะอำ</t>
  </si>
  <si>
    <t>โครงการจัดงานวันแม่แห่งชาติ</t>
  </si>
  <si>
    <t>จัดกิจกรรมต่าง ๆ ในวันแม่แห่งชาติ โดยถวายเครื่องราชสักการะ ประดับธงสัญลักษณ์ ประดับธงชาติและประดับไฟ</t>
  </si>
  <si>
    <t>โครงการถวายเทียนพรรษา</t>
  </si>
  <si>
    <t xml:space="preserve">ถวายเทียนพรรษา
วัดภายในเขตเทศบาลตำบลนายาง </t>
  </si>
  <si>
    <t>โครงการสืบสานประเพณีสงกรานต์</t>
  </si>
  <si>
    <t>จัดกิจกรรมต่างๆ ในวันสงกรานต์ โดยให้ชุมชนมีส่วนร่วม เช่น การสรงน้ำพระ การจัดขบวนแห่ของชุมชน การรดน้ำดำหัวผู้สูง อายุการก่อพระเจดีย์ทราย ฯลฯ</t>
  </si>
  <si>
    <t>โครงการสนับสนุนงานพระนครคีรี-เมืองเพชร
อำเภอชะอำ/จังหวัดเพชรบุรี</t>
  </si>
  <si>
    <t>อุดหนุนงบประมาณให้แก่ที่ทำการปกครอง อำเภอชะอำ ดำเนินโครงการประเพณีท้องถิ่นงานพระนครคีรี-เมืองเพชร</t>
  </si>
  <si>
    <t>รวม  9  โครงการ</t>
  </si>
  <si>
    <t>3. ยุทธศาสตร์การพัฒนาด้านเศรษฐกิจและเศรษฐกิจพอเพียง</t>
  </si>
  <si>
    <t xml:space="preserve">   3.1 กลยุทธ์/แนวทางการพัฒนา : พัฒนาด้านเศรษฐกิจตลอดจนส่งเสริมด้านการเกษตร และเศรษฐกิจพอเพียง</t>
  </si>
  <si>
    <t xml:space="preserve">        (1) แผนงานสร้างความเข้มแข็งของชุมชน</t>
  </si>
  <si>
    <t>โครงการฝึกอบรมเพื่อส่งเสริมศักย ภาพกลุ่มอาชีพกลุ่มสตรีและแกนนำหมู่บ้านในเขตเทศบาลตำบลนายาง</t>
  </si>
  <si>
    <t>ฝึกอบรมกลุ่มอาชีพผู้ประกอบการในเขตเทศบาล ส่งเสริมกลุ่มอาชีพ
ในการต่อยอดผลิตภัณฑ์</t>
  </si>
  <si>
    <t>โครงการส่งเสริมและจัดหาอาชีพให้แก่สตรีและกลุ่มสตรีในเขตเทศบาล</t>
  </si>
  <si>
    <t>ฝึกอบรมอาชีพให้กลุ่มสตรีและประชาชนผู้สนใจ 3 ตำบล</t>
  </si>
  <si>
    <t>(2) แผนงานสาธารณสุข</t>
  </si>
  <si>
    <t>โครงการเพิ่มศักยภาพผู้ ประกอบการร้านอาหารแผงลอยจำหน่ายอาหาร</t>
  </si>
  <si>
    <t>ฝึกอบรมเพิ่มศักยภาพผู้ประกอบการร้านอาหาร 
แผงลอยจำหน่ายอาหาร</t>
  </si>
  <si>
    <t>รวม 1 โครงการ</t>
  </si>
  <si>
    <t>(3) แผนงานการเกษตร</t>
  </si>
  <si>
    <t>โครงการช่วยเหลือเกษตรกรผู้มีรายได้น้อย</t>
  </si>
  <si>
    <t>สำรวจเกษตรกรผู้มีรายได้น้อยและให้ความช่วยเหลือตามหลักเกณฑ์ของกระทรวงเกษตรและสหกรณ์</t>
  </si>
  <si>
    <t>จัดอบรมการใช้ชีวิตตามหลักปรัชญาของเศรษฐกิจพอเพียงให้กับผู้นำหมู่บ้านทั้ง 27 หมู่บ้าน</t>
  </si>
  <si>
    <t>โครงการชุมชนพอเพียง
เพื่อชีวิตที่เพียงพอ</t>
  </si>
  <si>
    <t>4. ยุทธศาสตร์การพัฒนาด้านการอนุรักษ์ทรัพยากรธรรมชาติและสิ่งแวดล้อม</t>
  </si>
  <si>
    <t xml:space="preserve">   4.1 กลยุทธ์/แนวทางการพัฒนา : ส่งเสริมการอนุรักษ์ทรัพยากรธรรมชาติและสิ่งแวดล้อม</t>
  </si>
  <si>
    <t xml:space="preserve">        (1) แผนงานการเกษตร</t>
  </si>
  <si>
    <t>โครงการสร้างจิตสำนึกด้านอนุรักษ์ธรรมชาติและสิ่งแวดล้อม</t>
  </si>
  <si>
    <t>จัดกิจกรรมกินอยู่รู้คิด เป็นมิตรกับสิ่งแวด ล้อมพื้นที่ในเขตเทศบาลตำบล
นายาง เพื่อสร้างจิตสำนึกแก่ประชาชน เยาวชน ให้มีความรู้ความเข้าใจในการรักษาธรรมชาติและสิ่งแวดล้อม</t>
  </si>
  <si>
    <t>โครงการอนุรักษ์พันธุกรรมพืชอันเนื่องมาจากพระราชดำริสมเด็จพระเทพรัตนราชสุดาฯ สยามบรมราชกุมารี (อพ.สธ.</t>
  </si>
  <si>
    <t>จัดฝึกอบรมให้ความรู้กับคณะกรรมการโครงการอนุรักษ์พันธุกรรมพืชอันเนื่องมาจากพระราชดำริฯ</t>
  </si>
  <si>
    <t>(2) แผนงานเคหะและชุมชน</t>
  </si>
  <si>
    <t xml:space="preserve">     ประเภทครุภัณฑ์งานบ้านงานครัว</t>
  </si>
  <si>
    <t>ภาชนะรองรับขยะอันตรายชุมชน</t>
  </si>
  <si>
    <t xml:space="preserve">จัดซื้อภาชนะรองรับชยะอันตรายชุมชน จำนวน 12 ชุด รายละเอียด ดังนี้ </t>
  </si>
  <si>
    <t>5. ยุทธศาสตร์การพัฒนาด้านกระบวนการบริหารจัดการที่ดีในองค์กรและการมีส่วนร่วมของประชาชน</t>
  </si>
  <si>
    <t xml:space="preserve">   5.1 กลยุทธ์/แนวทางการพัฒนา : พัฒนาการบริหารจัดการที่ดีและส่งเสริมการมีส่วนร่วมของประชาชน</t>
  </si>
  <si>
    <t xml:space="preserve">        (1) แผนงานบริหารงานทั่วไป</t>
  </si>
  <si>
    <t>โครงการจัดงาน
วันเทศบาล</t>
  </si>
  <si>
    <t>จัดกิจกรรมเนื่องในวันเทศบาล ได้แก่ กิจกรรมทางพุทธศาสนา การบำเพ็ญประโยชน์และกิจกรรมอื่น ๆ 
ที่เกี่ยวข้องกับเทศบาล</t>
  </si>
  <si>
    <t>โครงการที่ได้รับการจัดสรรงบประมาณ (งบเงินอุดหนุนเฉพาะกิจ) ประจำปีงบประมาณ พ.ศ. 2567</t>
  </si>
  <si>
    <t>ปรับปรุงถนนคอนกรีตเสริมเหล็กสาย นาทดลอง
หมู่ที่ 1 ต.ดอนขุนห้วย
อ.ชะอำ จ.เพชรบุรี</t>
  </si>
  <si>
    <t>1.ภาชนะรองรับขยะอันตรายชุมชน โครงทำจากเหล็กกล่อง ขนาดไม่น้อยกว่า20 x 20 มม.ทาด้วย
สีส้ม ขนาดความสูงไม่น้อยกว่า 160 ซม. ขนาดกว้างไม่น้อยกว่า90 ซม. และขนาดความยาวไม่น้อยกว่า 45 ซม.
2.ประตูปิดเปิดทำด้วยตาข่ายเหล็ก ช่องของตาข่ายเหล็ก ขนาดไม่น้อยกว่า 45 x 45 มม.ขนาดลวด 3 มม.ที่ทาด้วยสีส้ม
3.ป้ายพลาสวูด ความหนาไม่น้อยกว่า 8 มม. ขนาดของป้ายไม่น้อยกว่า 90 x 28 ซม.(กว้างxสูง) ระบุข้อความ จุดทิ้งขยะอันตรายชุมชน Hazardous Waste โลโก้เทศบาลตำบลนายางและชื่อเทศบาลตำบลนายาง</t>
  </si>
  <si>
    <t xml:space="preserve">           1.1 กลยุทธ์/แนวทางการพัฒนา: พัฒนาระบบโครงสร้างพื้นฐาน ระบบสาธารณูปโภค – สาธารณูปการ</t>
  </si>
  <si>
    <t>ก่อสร้างถนนคอนกรีตเสริมเหล็ก ซอยบ้าน
นางนิด หมู่ที่ 1 
ต.เขาใหญ่  อ.ชะอำ 
จ.เพชรบุรี</t>
  </si>
  <si>
    <t>โครงการช่วยเหลือประชาชนผู้ประสบภัยจากโรคติดต่ออุบัติใหม่ด้านการ แพทย์และการสาธารณสุข</t>
  </si>
  <si>
    <r>
      <t xml:space="preserve">ü
</t>
    </r>
    <r>
      <rPr>
        <sz val="12"/>
        <color theme="1"/>
        <rFont val="TH SarabunPSK"/>
        <family val="2"/>
      </rPr>
      <t>สัญญา
1,856,120</t>
    </r>
  </si>
  <si>
    <t>ขั้นตอนดำเนินการทางพัสดุ</t>
  </si>
  <si>
    <r>
      <t xml:space="preserve">ü
</t>
    </r>
    <r>
      <rPr>
        <sz val="12"/>
        <color theme="1"/>
        <rFont val="TH SarabunPSK"/>
        <family val="2"/>
      </rPr>
      <t>สัญญา
1,619,000</t>
    </r>
  </si>
  <si>
    <t>ปรับปรุงถนนลาดยาง แอสฟัลท์ติกคอนกรีต 
สายโรงพยาบาลส่งเสริมสุขภาพตำบลวังยาว</t>
  </si>
  <si>
    <t>โดยทำการปรับปรุงถนน ลาดยางแอสฟัลท์ติก
คอนกรีต ผิวจราจรกว้าง 5.00 เมตร ระยะทางยาว 700.00 เมตร หนา 0.05 เมตร หรือพื้นที่ทำการไม่น้อยกว่า 3,500.00 
ตารางเมตร ตามประมาณการงานก่อสร้าง และตามแบบแปลนที่เทศบาลตำบล
นายางกำหนด</t>
  </si>
  <si>
    <t>โดยทำการปรับปรุงถนนคอนกรีตเสริมเหล็ก 
ผิวจราจร กว้าง 6.00 เมตร ระยะทางยาว 500.00 เมตร หนา 0.15 เมตร หรือพื้นที่ทำการไม่น้อยกว่า 3,000.00 ตารางเมตร ตามประมาณการงานก่อสร้าง และตามแบบแปลนที่เทศบาลตำบล
นายางกำหนด</t>
  </si>
  <si>
    <t>ดำเนินการร่วมกับโครงการอื่น</t>
  </si>
  <si>
    <t>ไม่มีผู้ได้รับผลกระทบในปีงบประมาณ</t>
  </si>
  <si>
    <t>รายงานผลความก้าวหน้าในการดำเนินงานตามแผนการดำเนินงาน  ประจำปีงบประมาณ พ.ศ. 2567 (ไตรมาสที่ 4)</t>
  </si>
  <si>
    <t xml:space="preserve">(ตั้งแต่ 1 ตุลาคม 2566-30 กันยายน 2567) </t>
  </si>
  <si>
    <t>ดำเนินการในปี
งบประมาณ 2568</t>
  </si>
  <si>
    <t>ก่อสร้างถนนคอนกรีตเสริมเหล็ก บ้านหนองยาว
ซอย 7 หมู่ที่ 7 ต.เขาใหญ่ 
อ.ชะอำ จ.เพชรบุรี
(เงินสะสม)</t>
  </si>
  <si>
    <t>ก่อสร้างถนนคอนกรีตเสริมเหล็ก บ้านหนองยาว
ซอย 8 หมู่ที่ 7 ต.เขาใหญ่ 
อ.ชะอำ จ.เพชรบุรี
(เงินสะสม)</t>
  </si>
  <si>
    <t>ดาดคอนกรีตเสริมเหล็กลำห้วยหิน บริเวณบ้านนางรำพึง หมู่ที่ 4     
ต.เขาใหญ่ อ.ชะอำ   
จ.เพชรบุรี (กองทุนไฟฟ้า)</t>
  </si>
  <si>
    <t>ก่อสร้างถนนคอนกรีตเสริมเหล็กพร้อมรางระบายน้ำ ค.ส.ล.
ซอยบ้านนายชีพ หมู่ที่ 4 ต.เขาใหญ่ อ.ชะอำ    
จ.เพชรบุรี (กองทุนไฟฟ้า)</t>
  </si>
  <si>
    <t>ก่อสร้างถนนคอนกรีตเสริมเหล็ก ซอย 104 
หมู่ที่ 7 ต.เขาใหญ่      
อ.ชะอำ จ.เพชรบุรี
(เงินสะสม)</t>
  </si>
  <si>
    <t>ก่อสร้างถนนคอนกรีตเสริมเหล็ก ซอยไร่มะนาว
หมู่ที่ 9 ต.เขาใหญ่ 
อ.ชะอำ จ.เพชรบุรี 
(เงินสะสม)</t>
  </si>
  <si>
    <t>ก่อสร้างถนนลาดยางแอสฟัลท์ติกคอนกรีต
ซอย 4 ฝั่งซ้าย หมู่ที่ 5 
ต.ดอนขุนห้วย อ.ชะอำ   
จ.เพชรบุรี (เงินสะสม)</t>
  </si>
  <si>
    <t>ก่อสร้างรางระบายน้ำ 
ค.ส.ล. ซอย 1 - ซอย 5
หมู่ที่ 5 ต.นายาง อ.ชะอำ 
จ.เพชรบุรี (เงินสะสม)</t>
  </si>
  <si>
    <t>ปรับปรุงถนนลาดยาง
แอสฟัลท์ติกคอนกรีต 
พร้อมวางท่อ ค.ส.ล. 
สายเจ็ดแยก หมู่ที่ 7 
ต.นายาง อ.ชะอำ 
จ.เพชรบุรี (เงินสะสม)</t>
  </si>
  <si>
    <t>ก่อสร้างถนนคอนกรีตเสริมเหล็ก ซอยไร่นายประทุม หมู่ที่ 8 
ต.นายาง อ.ชะอำ 
จ.เพชรบุรี (เงินสะสม)</t>
  </si>
  <si>
    <t>ดำเนินการในปีงบประมาณ 2568</t>
  </si>
  <si>
    <t>ขยายเขตประปา 
ซอยบ้านนางปราณี
หมู่ที่ 2 ต.เขาใหญ่ 
อ.ชะอำ จ.เพชรบุรี
(เงินสะสม)</t>
  </si>
  <si>
    <t>ขยายเขตประปา 
ซอย 13 บ้านหนองยาว
หมู่ที่ 7 ต.เขาใหญ่ 
อ.ชะอำ จ.เพชรบุรี
(เงินสะสม)</t>
  </si>
  <si>
    <t>โอนลดงบประมาณไปดำเนินการโครงการที่จำเป็นเร่งด่วน</t>
  </si>
  <si>
    <t>ไม่มีผู้เชี่ยวชาญเฉพาะทางในการตรวจสอบพัสดุ</t>
  </si>
  <si>
    <t>ยังสามารถใช้อุปกรณ์ที่มีอยู่ในการจัดกิจกรรมการเรียนการสอนได้</t>
  </si>
  <si>
    <t>ไม่มีประชาชนได้รับผลกระทบ</t>
  </si>
  <si>
    <t>ดำเนินการจัดหาในปีงบประมาณ 2568</t>
  </si>
  <si>
    <t>โอนลดงบประมาณไปดำเนินการที่จำเป็นเร่งด่วน</t>
  </si>
  <si>
    <t>มีผู้ประสงค์เข้าร่วมโครงการน้อย
/โอนลดไปดำเนินโครงการอื่น</t>
  </si>
  <si>
    <t>เป็นไปตามวัตถุประสงค์</t>
  </si>
  <si>
    <t>สรุปผลความก้าวหน้าการดำเนินงานตามแผนการดำเนินงาน ประจำปีงบประมาณ พ.ศ. 2567</t>
  </si>
  <si>
    <t>(ตั้งแต่ 1 ตุลาคม 2566-30 กันยายน 2567)</t>
  </si>
  <si>
    <t>โอนเพิ่ม</t>
  </si>
  <si>
    <t>โอนลด</t>
  </si>
  <si>
    <t>เบิกจ่าย</t>
  </si>
  <si>
    <t>ไม่ได้ดำเนินการ</t>
  </si>
  <si>
    <t>ดำเนินการปี 2568</t>
  </si>
  <si>
    <t>ยุทธศาสตร์/แผนงาน</t>
  </si>
  <si>
    <t>การพัฒนาด้านโครงสร้างพื้นฐาน</t>
  </si>
  <si>
    <t>แผนงานอุตสาหกรรมและการโยธา</t>
  </si>
  <si>
    <t>แผนงานการพาณิชย์</t>
  </si>
  <si>
    <t>งบอุดหนุนเฉพาะกิจ</t>
  </si>
  <si>
    <t>กองทุนพัฒนาไฟฟ้า</t>
  </si>
  <si>
    <t>การพัฒนาด้านสังคมและคุณภาพชีวิต</t>
  </si>
  <si>
    <t>แผนงานการรักษาความสงบภายใน</t>
  </si>
  <si>
    <t>แผนงานการศึกษา</t>
  </si>
  <si>
    <t>ประเภทครุภัณฑ์อื่น</t>
  </si>
  <si>
    <t>ประภทครุภัณฑ์คอมพิวเตอร์หรืออิเล็กทรอนิกส์</t>
  </si>
  <si>
    <t>ประเภทวัสดุ (อาหารเสริม (นม))</t>
  </si>
  <si>
    <t>ประเภทครุภัณฑ์โฆษณาและเผยแพร่</t>
  </si>
  <si>
    <t>แผนงานสาธารณสุข</t>
  </si>
  <si>
    <t>ประเภทครุภัณฑ์วิทยาศาสตร์หรือการแพทย์</t>
  </si>
  <si>
    <t>แผนงานสังคมสงเคราะห์</t>
  </si>
  <si>
    <t>แผนงานสร้างความเข้มแข็งของชุมชน</t>
  </si>
  <si>
    <t>แผนงานการศาสนา วัฒนธรรมและนันทนาการ</t>
  </si>
  <si>
    <t>การพัฒนาด้านเศรษฐกิจและเศรษฐกิจพอเพียง</t>
  </si>
  <si>
    <t>แผนงานการเกษตร</t>
  </si>
  <si>
    <t>แผนงานเคหะและชุมชน</t>
  </si>
  <si>
    <t>ประเภทครุภัณฑ์งานบ้านงานครัว</t>
  </si>
  <si>
    <t>การพัฒนาด้านกระบวนการบริหารจัดการที่ดี
ในองค์กรและการมีส่วนร่วมของประชาชน</t>
  </si>
  <si>
    <t>แผนงานบริหารงานทั่วไป</t>
  </si>
  <si>
    <t>รวมทั้งสิ้น</t>
  </si>
  <si>
    <t>โดยทำการก่อสร้างถนนคอนกรีตเสริมเหล็ก ผิวจราจร กว้าง 3.50 เมตรระยะทางยาว 18.00 เมตร
หนา 0.15 เมตร หรือพื้นที่ทำการไม่น้อยกว่า 63.00  ตารางเมตร ตามประมาณการงานก่อสร้างและตามแบบแปลนที่เทศบาลตำบล
นายางกำหนด</t>
  </si>
  <si>
    <t>เงินสะสม</t>
  </si>
  <si>
    <t>ก่อสร้างถนนคอนกรีตเสริมเหล็กซอยบ้าน 
นายสุวิน หมู่ที่ 2 
ต.ดอนขุนห้วย อ.ชะอำ
จ.เพชรบุรี (เงินสะสม)</t>
  </si>
  <si>
    <t xml:space="preserve">ก่อสร้างเหมือง ค.ส.ล.
ซอย 4 ตะวันตก หมู่ที่ 10 ต.เขาใหญ่ อ.ชะอำ 
จ.เพชรบุรี
</t>
  </si>
  <si>
    <t>วางท่อระบายน้ำ
ค.ส.ล. สายนาสามสิบ
หมู่ที่ 3 ต.นายาง อ.ชะอำ จ.เพชรบุรี</t>
  </si>
  <si>
    <t>ก่อสร้างถนนลาดยางแอสฟัลท์ติกคอนกรีต ซอย4 – ซอย 5 ตะวันออก 
สายที่ 3 หมู่ที่ 10 
ต.เขาใหญ่ อ.ชะอำ 
จ.เพชรบุรี (เงินสะสม)</t>
  </si>
  <si>
    <t>รวม 36 โครงการ</t>
  </si>
  <si>
    <t>ติดตั้งประตูน้ำ จำนวน 2 จุด แอร์วาล์ว จำนวน 11 จุด และ หัวดับเพลิง จำนวน 2 จุด</t>
  </si>
  <si>
    <t>จัดซื้ออาหารเสริม (นม) ให้แก่เด็ก ดังนี้
1. เด็กในศูนย์พัฒนาเด็กเล็ก สังกัดเทศบาลตำบลนายาง 10 แห่ง 
2. นักเรียนของโรงเรียน สังกัด สพฐ. 10 แห่ง</t>
  </si>
  <si>
    <t>จัดอบรมเยาวชนในเขตเทศบาลตำบล
นายาง และเจ้าหน้าที่ผู้เกี่ยวข้อง ตามโครงการรณรงค์ป้องกันและแก้ไขปัญหายาเสพติด 
To Be umber One</t>
  </si>
  <si>
    <t>โครงการกีฬา
ต้านยาเสพติด</t>
  </si>
  <si>
    <t>จัดการแข่งขันกีฬาประเภท
ต่าง ๆ ได้แก่ ตะกร้อ วอลเล่ย์บอล ฟุตบอล 
เปตอง กีฬาพื้นบ้าน เป็นต้น</t>
  </si>
  <si>
    <t>จัดการแข่งขันกีฬาประเภท
ต่าง ๆ ได้แก่ ตระกร้อ วอลเล่ย์บอล ฟุตบอลเปตอง
กีฬาพื้นบ้าน เป็นต้น</t>
  </si>
  <si>
    <t>งบประมาณรายจ่ายประจำปี</t>
  </si>
  <si>
    <t>งบประมาณอนุมัติ</t>
  </si>
  <si>
    <t>ขยายเขตประปา ซอยบ้านนายตี๋ (ซอย 1)
หมู่ที่ 1 ต.เขาใหญ่    
อ.ชะอำ จ.เพชรบุรี
(เงินสะสม)</t>
  </si>
  <si>
    <t>ขยายเขตประปา สายบ้านป้าพร หมู่ที่ 3
ต.เขาใหญ่ อ.ชะอำ 
จ.เพชรบุรี (เงินสะสม)</t>
  </si>
  <si>
    <t>ก่อสร้างถนนคอนกรีตเสริมเหล็ก ซอยบ้านนายสุทัศน์หมู่ที่ 10 
ต.เขาใหญ่ อ.ชะอำ 
จ.เพชรบุรี 
(เงินสะสม)</t>
  </si>
  <si>
    <t>ปรับปรุงบ่อกรองน้ำดิบ
หมู่ที่ 3 ต.ดอนขุนห้วย   อ.ชะอำ จ.เพชรบุรี</t>
  </si>
  <si>
    <t>โดยทำการก่อสร้างรางระบายน้ำ ค.ส.ล.รางระบายน้ำ ค.ส.ล.กว้าง 0.30 เมตร ยาว 51.00 เมตร ลึกเฉลี่ย 0.70  เมตร ตามประมาณการงานก่อสร้างและตามแบบแปลนที่เทศบาลตำบล
นายางกำหนด</t>
  </si>
  <si>
    <t>โดยทำการปรับปรุงบ่อกรองน้ำดิบ กว้าง2.50 เมตร  ยาว 4.00 เมตร 
เทคอนกรีตปากบ่อ หนา 0.15 เมตร พื้นที่ทำการไม่น้อยกว่า 100.00 ตารางเมตรตามประมาณการงานก่อสร้างและตามแบบแปลนที่เทศบาลตำบล      นายางกำหนด</t>
  </si>
  <si>
    <t>ก่อสร้างรางระบายน้ำ 
ค.ส.ล. สายบ้านนายสี น้อยวิจิตร หมู่ที่ 3        ต.ดอนขุนห้วย 
อ.ชะอำ จ.เพชรบุรี
(เงินสะสม)</t>
  </si>
  <si>
    <t>ปรับปรุงท่อประปา
ซอย 4 เหนือ หมู่ที่ 5     
ต.ดอนขุนห้วย อ.ชะอำ   จ.เพชรบุรี (เงินสะสม)</t>
  </si>
  <si>
    <t>ปรับปรุงถนนลาดยางแอสฟัลท์ติกคอนกรีต
สายข้างร้านล้างรถ 
หมู่ที่ 6 ต.ดอนขุนห้วย  อ.ชะอำ จ.เพชรบุรี
(เงินสะสม)</t>
  </si>
  <si>
    <t>ติดตั้งระบบ Back wash 
ประปาหนองข้าวนก
หมู่ที่ 5 ต.เขาใหญ่  
อ.ชะอำ จ.เพชรบุรี
(เงินสะสม)</t>
  </si>
  <si>
    <t>ปรับปรุงระบบ 
สูบ – จ่ายน้ำประปา
หมู่ที่ 3 ต.ดอนขุนห้วย 
อ.ชะอำ จ.เพชรบุรี
(เงินสะสม)</t>
  </si>
  <si>
    <t>ติดตั้งประตูน้ำ,หัวดับ  เพลิง และแอร์วาล์ว หมู่ที่ 8, 9, 10 ต.เขาใหญ่ และ หมู่ที่ 5 ต.ดอนขุนห้วย  อ.ชะอำ จ.เพชรบุรี (เงินสะสม)</t>
  </si>
  <si>
    <t xml:space="preserve">               1. ประเภทครุภัณฑ์ (ครุภัณฑ์อื่น)</t>
  </si>
  <si>
    <t>ปั๊มจุ่มดูดโคลนเทศบาล 
ตำบลนายาง (เงินสะสม)</t>
  </si>
  <si>
    <t>เครื่องปรับอากาศ
(ศูนย์พัฒนาเด็กเล็กชาวไร่)</t>
  </si>
  <si>
    <t>จัดซื้อเครื่องปรับอากาศ แบบแยกส่วน แบบตั้งพื้นหรือแบบแขวน ขนาด 20,000 บีทียู พร้อมติดตั้ง จำนวน 4 เครื่อง
- เป็นไปตามบัญชีราคามาตรฐานครุภัณฑ์ 
สำนักงบประมาณ ฉบับเดือนธันวาคม 2566</t>
  </si>
  <si>
    <t>เครื่องปรับอากาศ
(ศูนย์พัฒนาเด็กเล็กบ้านหนองเผาถ่าน)</t>
  </si>
  <si>
    <t>รวม 13 โครงการ</t>
  </si>
  <si>
    <t>ประเภทครุภัณฑ์สำนักงาน</t>
  </si>
  <si>
    <t>การพัฒนาด้านการอนุรักษ์ทรัพยากรธรรมชาติและสิ่งแวดล้อม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</si>
</sst>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87" formatCode="_-* #,##0_-;\-* #,##0_-;_-* &quot;-&quot;??_-;_-@_-"/>
  </numFmts>
  <fonts count="14" x14ac:knownFonts="1">
    <font>
      <sz val="11"/>
      <color theme="1"/>
      <name val="Tahoma"/>
      <family val="2"/>
      <charset val="222"/>
      <scheme val="minor"/>
    </font>
    <font>
      <b/>
      <sz val="12"/>
      <color theme="1"/>
      <name val="TH SarabunPSK"/>
      <family val="2"/>
    </font>
    <font>
      <sz val="8"/>
      <name val="Tahoma"/>
      <family val="2"/>
      <charset val="222"/>
      <scheme val="minor"/>
    </font>
    <font>
      <sz val="12"/>
      <color theme="1"/>
      <name val="TH SarabunPSK"/>
      <family val="2"/>
    </font>
    <font>
      <sz val="11"/>
      <color theme="1"/>
      <name val="Tahoma"/>
      <family val="2"/>
      <charset val="222"/>
      <scheme val="minor"/>
    </font>
    <font>
      <sz val="12"/>
      <color theme="1"/>
      <name val="Wingdings"/>
      <charset val="2"/>
    </font>
    <font>
      <sz val="11"/>
      <color theme="1"/>
      <name val="TH SarabunPSK"/>
      <family val="2"/>
    </font>
    <font>
      <sz val="16"/>
      <color theme="1"/>
      <name val="TH SarabunPSK"/>
      <family val="2"/>
    </font>
    <font>
      <b/>
      <sz val="16"/>
      <color theme="1"/>
      <name val="TH SarabunPSK"/>
      <family val="2"/>
    </font>
    <font>
      <sz val="12"/>
      <color rgb="FFFF0000"/>
      <name val="TH SarabunPSK"/>
      <family val="2"/>
    </font>
    <font>
      <sz val="12"/>
      <name val="TH SarabunPSK"/>
      <family val="2"/>
    </font>
    <font>
      <sz val="14"/>
      <color theme="1"/>
      <name val="TH SarabunPSK"/>
      <family val="2"/>
    </font>
    <font>
      <b/>
      <sz val="14"/>
      <color theme="1"/>
      <name val="TH SarabunPSK"/>
      <family val="2"/>
    </font>
    <font>
      <b/>
      <sz val="9"/>
      <color theme="1"/>
      <name val="TH SarabunPSK"/>
      <family val="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4" fillId="0" borderId="0" applyFont="0" applyFill="0" applyBorder="0" applyAlignment="0" applyProtection="0"/>
  </cellStyleXfs>
  <cellXfs count="111">
    <xf numFmtId="0" fontId="0" fillId="0" borderId="0" xfId="0"/>
    <xf numFmtId="0" fontId="3" fillId="0" borderId="0" xfId="0" applyFont="1"/>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xf>
    <xf numFmtId="187" fontId="3" fillId="0" borderId="0" xfId="1" applyNumberFormat="1" applyFont="1"/>
    <xf numFmtId="187" fontId="1" fillId="0" borderId="1" xfId="1" applyNumberFormat="1" applyFont="1" applyBorder="1" applyAlignment="1">
      <alignment horizontal="center" vertical="center" wrapText="1"/>
    </xf>
    <xf numFmtId="0" fontId="3" fillId="0" borderId="1" xfId="0" applyFont="1" applyBorder="1" applyAlignment="1">
      <alignment horizontal="center" vertical="top"/>
    </xf>
    <xf numFmtId="0" fontId="3" fillId="0" borderId="1" xfId="0" applyFont="1" applyBorder="1" applyAlignment="1">
      <alignment horizontal="left" vertical="top" wrapText="1"/>
    </xf>
    <xf numFmtId="187" fontId="3" fillId="0" borderId="1" xfId="1" applyNumberFormat="1" applyFont="1" applyBorder="1" applyAlignment="1">
      <alignment horizontal="center" vertical="top"/>
    </xf>
    <xf numFmtId="0" fontId="3" fillId="0" borderId="1" xfId="0" applyFont="1" applyBorder="1"/>
    <xf numFmtId="0" fontId="5" fillId="0" borderId="1" xfId="0" applyFont="1" applyBorder="1" applyAlignment="1">
      <alignment horizontal="center" vertical="top"/>
    </xf>
    <xf numFmtId="0" fontId="3" fillId="0" borderId="1" xfId="0"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top" wrapText="1"/>
    </xf>
    <xf numFmtId="187" fontId="3" fillId="0" borderId="0" xfId="1" applyNumberFormat="1" applyFont="1" applyBorder="1" applyAlignment="1">
      <alignment horizontal="center" vertical="top"/>
    </xf>
    <xf numFmtId="0" fontId="5" fillId="0" borderId="0" xfId="0" applyFont="1" applyAlignment="1">
      <alignment horizontal="center" vertical="top"/>
    </xf>
    <xf numFmtId="0" fontId="3" fillId="0" borderId="2" xfId="0" applyFont="1" applyBorder="1"/>
    <xf numFmtId="0" fontId="3" fillId="0" borderId="0" xfId="0" applyFont="1" applyAlignment="1">
      <alignment wrapText="1"/>
    </xf>
    <xf numFmtId="0" fontId="3" fillId="0" borderId="0" xfId="0" applyFont="1" applyAlignment="1">
      <alignment horizontal="left" vertical="top" wrapText="1"/>
    </xf>
    <xf numFmtId="0" fontId="1" fillId="0" borderId="1" xfId="0" applyFont="1" applyBorder="1" applyAlignment="1">
      <alignment horizontal="center" vertical="center"/>
    </xf>
    <xf numFmtId="0" fontId="3" fillId="0" borderId="0" xfId="0" applyFont="1" applyAlignment="1">
      <alignment horizontal="right"/>
    </xf>
    <xf numFmtId="0" fontId="3" fillId="0" borderId="1" xfId="0" applyFont="1" applyBorder="1" applyAlignment="1">
      <alignment wrapText="1"/>
    </xf>
    <xf numFmtId="0" fontId="1" fillId="0" borderId="1" xfId="0" applyFont="1" applyBorder="1" applyAlignment="1">
      <alignment horizontal="center" vertical="top"/>
    </xf>
    <xf numFmtId="0" fontId="6" fillId="0" borderId="1" xfId="0" applyFont="1" applyBorder="1" applyAlignment="1">
      <alignment horizontal="left" vertical="top" wrapText="1"/>
    </xf>
    <xf numFmtId="187" fontId="3" fillId="0" borderId="1" xfId="1" applyNumberFormat="1" applyFont="1" applyBorder="1" applyAlignment="1">
      <alignment horizontal="center" vertical="top" wrapText="1"/>
    </xf>
    <xf numFmtId="187" fontId="3" fillId="0" borderId="1" xfId="1" applyNumberFormat="1" applyFont="1" applyBorder="1"/>
    <xf numFmtId="0" fontId="1" fillId="0" borderId="3" xfId="0" applyFont="1" applyBorder="1" applyAlignment="1">
      <alignment horizontal="center" vertical="top"/>
    </xf>
    <xf numFmtId="0" fontId="1" fillId="0" borderId="3" xfId="0" applyFont="1" applyBorder="1" applyAlignment="1">
      <alignment horizontal="center" vertical="center" wrapText="1"/>
    </xf>
    <xf numFmtId="187" fontId="1" fillId="0" borderId="3" xfId="1" applyNumberFormat="1" applyFont="1" applyBorder="1" applyAlignment="1">
      <alignment horizontal="center" vertical="center" wrapText="1"/>
    </xf>
    <xf numFmtId="0" fontId="1" fillId="0" borderId="3" xfId="0" applyFont="1" applyBorder="1" applyAlignment="1">
      <alignment horizontal="center" vertical="center" textRotation="90"/>
    </xf>
    <xf numFmtId="0" fontId="3" fillId="0" borderId="4" xfId="0" applyFont="1" applyBorder="1" applyAlignment="1">
      <alignment horizontal="center" vertical="top"/>
    </xf>
    <xf numFmtId="0" fontId="3" fillId="0" borderId="4" xfId="0" applyFont="1" applyBorder="1" applyAlignment="1">
      <alignment horizontal="left" vertical="top" wrapText="1"/>
    </xf>
    <xf numFmtId="187" fontId="3" fillId="0" borderId="4" xfId="1" applyNumberFormat="1" applyFont="1" applyBorder="1" applyAlignment="1">
      <alignment horizontal="center" vertical="top"/>
    </xf>
    <xf numFmtId="0" fontId="3" fillId="0" borderId="4" xfId="0" applyFont="1" applyBorder="1"/>
    <xf numFmtId="0" fontId="5" fillId="0" borderId="4" xfId="0" applyFont="1" applyBorder="1" applyAlignment="1">
      <alignment horizontal="center" vertical="top"/>
    </xf>
    <xf numFmtId="0" fontId="3" fillId="0" borderId="1" xfId="0" applyFont="1" applyBorder="1" applyAlignment="1">
      <alignment horizontal="center" vertical="top" wrapText="1"/>
    </xf>
    <xf numFmtId="0" fontId="3" fillId="0" borderId="5" xfId="0" applyFont="1" applyBorder="1"/>
    <xf numFmtId="0" fontId="3" fillId="0" borderId="4" xfId="0" applyFont="1" applyBorder="1" applyAlignment="1">
      <alignment horizontal="center" vertical="top" wrapText="1"/>
    </xf>
    <xf numFmtId="0" fontId="7" fillId="0" borderId="0" xfId="0" applyFont="1" applyAlignment="1">
      <alignment vertical="center"/>
    </xf>
    <xf numFmtId="187" fontId="3" fillId="0" borderId="0" xfId="1" applyNumberFormat="1" applyFont="1" applyBorder="1" applyAlignment="1">
      <alignment horizontal="center" vertical="top" wrapText="1"/>
    </xf>
    <xf numFmtId="0" fontId="1" fillId="0" borderId="0" xfId="0" applyFont="1"/>
    <xf numFmtId="0" fontId="1" fillId="0" borderId="1" xfId="0" applyFont="1" applyBorder="1"/>
    <xf numFmtId="187" fontId="1" fillId="0" borderId="1" xfId="1" applyNumberFormat="1" applyFont="1" applyBorder="1"/>
    <xf numFmtId="0" fontId="1" fillId="0" borderId="0" xfId="0" applyFont="1" applyAlignment="1">
      <alignment vertical="center"/>
    </xf>
    <xf numFmtId="0" fontId="1" fillId="0" borderId="1" xfId="0" applyFont="1" applyBorder="1" applyAlignment="1">
      <alignment horizontal="center"/>
    </xf>
    <xf numFmtId="0" fontId="3" fillId="0" borderId="0" xfId="0" applyFont="1" applyAlignment="1">
      <alignment horizontal="center" vertical="top" wrapText="1"/>
    </xf>
    <xf numFmtId="187" fontId="3" fillId="0" borderId="4" xfId="1" applyNumberFormat="1" applyFont="1" applyBorder="1" applyAlignment="1">
      <alignment horizontal="center" vertical="top" wrapText="1"/>
    </xf>
    <xf numFmtId="0" fontId="3" fillId="0" borderId="4" xfId="0" applyFont="1" applyBorder="1" applyAlignment="1">
      <alignment wrapText="1"/>
    </xf>
    <xf numFmtId="187" fontId="3" fillId="0" borderId="1" xfId="1" applyNumberFormat="1" applyFont="1" applyBorder="1" applyAlignment="1">
      <alignment vertical="top"/>
    </xf>
    <xf numFmtId="0" fontId="3" fillId="0" borderId="1" xfId="0" applyFont="1" applyBorder="1" applyAlignment="1">
      <alignment vertical="top"/>
    </xf>
    <xf numFmtId="0" fontId="1" fillId="0" borderId="0" xfId="0" applyFont="1" applyAlignment="1">
      <alignment horizontal="center"/>
    </xf>
    <xf numFmtId="187" fontId="3" fillId="0" borderId="0" xfId="1" applyNumberFormat="1" applyFont="1" applyBorder="1"/>
    <xf numFmtId="43" fontId="3" fillId="0" borderId="1" xfId="1" applyFont="1" applyBorder="1" applyAlignment="1">
      <alignment horizontal="center" vertical="top"/>
    </xf>
    <xf numFmtId="0" fontId="5" fillId="0" borderId="1" xfId="0" applyFont="1" applyBorder="1" applyAlignment="1">
      <alignment horizontal="center" vertical="top" wrapText="1"/>
    </xf>
    <xf numFmtId="187" fontId="10" fillId="0" borderId="1" xfId="1" applyNumberFormat="1" applyFont="1" applyBorder="1" applyAlignment="1">
      <alignment horizontal="center" vertical="top"/>
    </xf>
    <xf numFmtId="0" fontId="9" fillId="0" borderId="1" xfId="0" applyFont="1" applyBorder="1" applyAlignment="1">
      <alignment horizontal="left" vertical="top" wrapText="1"/>
    </xf>
    <xf numFmtId="187" fontId="10" fillId="0" borderId="1" xfId="1" applyNumberFormat="1" applyFont="1" applyBorder="1" applyAlignment="1">
      <alignment horizontal="center" vertical="top" wrapText="1"/>
    </xf>
    <xf numFmtId="43" fontId="3" fillId="0" borderId="1" xfId="1" applyFont="1" applyBorder="1" applyAlignment="1">
      <alignment horizontal="center" vertical="top" wrapText="1"/>
    </xf>
    <xf numFmtId="0" fontId="11" fillId="0" borderId="0" xfId="0" applyFont="1"/>
    <xf numFmtId="0" fontId="11" fillId="0" borderId="0" xfId="0" applyFont="1" applyAlignment="1">
      <alignment horizontal="center" vertical="center"/>
    </xf>
    <xf numFmtId="187" fontId="11" fillId="0" borderId="0" xfId="1" applyNumberFormat="1" applyFont="1"/>
    <xf numFmtId="0" fontId="12" fillId="0" borderId="1" xfId="0" applyFont="1" applyBorder="1" applyAlignment="1">
      <alignment horizontal="center" vertical="center"/>
    </xf>
    <xf numFmtId="187" fontId="12" fillId="0" borderId="1" xfId="1" applyNumberFormat="1" applyFont="1" applyBorder="1" applyAlignment="1">
      <alignment horizontal="center" vertical="center"/>
    </xf>
    <xf numFmtId="0" fontId="12" fillId="0" borderId="1" xfId="0" applyFont="1" applyBorder="1" applyAlignment="1">
      <alignment horizontal="center" vertical="center" wrapText="1"/>
    </xf>
    <xf numFmtId="187" fontId="11" fillId="0" borderId="1" xfId="1" applyNumberFormat="1" applyFont="1" applyBorder="1"/>
    <xf numFmtId="0" fontId="11" fillId="0" borderId="1" xfId="0" applyFont="1" applyBorder="1" applyAlignment="1">
      <alignment horizontal="center" vertical="center"/>
    </xf>
    <xf numFmtId="0" fontId="11" fillId="0" borderId="1" xfId="0" applyFont="1" applyBorder="1" applyAlignment="1">
      <alignment horizontal="right" vertical="center"/>
    </xf>
    <xf numFmtId="0" fontId="11" fillId="0" borderId="1" xfId="0" applyFont="1" applyBorder="1"/>
    <xf numFmtId="43" fontId="11" fillId="0" borderId="1" xfId="1" applyFont="1" applyBorder="1"/>
    <xf numFmtId="0" fontId="12" fillId="0" borderId="1" xfId="0" applyFont="1" applyBorder="1" applyAlignment="1">
      <alignment horizontal="right"/>
    </xf>
    <xf numFmtId="187" fontId="12" fillId="0" borderId="1" xfId="1" applyNumberFormat="1" applyFont="1" applyBorder="1"/>
    <xf numFmtId="0" fontId="12" fillId="0" borderId="1" xfId="0" applyFont="1" applyBorder="1" applyAlignment="1">
      <alignment horizontal="center" vertical="top"/>
    </xf>
    <xf numFmtId="187" fontId="11" fillId="0" borderId="0" xfId="0" applyNumberFormat="1" applyFont="1"/>
    <xf numFmtId="0" fontId="1" fillId="0" borderId="0" xfId="0" applyFont="1" applyAlignment="1">
      <alignment horizontal="center" vertical="top" wrapText="1"/>
    </xf>
    <xf numFmtId="187" fontId="1" fillId="0" borderId="0" xfId="1" applyNumberFormat="1" applyFont="1" applyBorder="1" applyAlignment="1">
      <alignment horizontal="center" vertical="top"/>
    </xf>
    <xf numFmtId="0" fontId="1" fillId="0" borderId="4" xfId="0" applyFont="1" applyBorder="1" applyAlignment="1">
      <alignment horizontal="center" vertical="top" wrapText="1"/>
    </xf>
    <xf numFmtId="187" fontId="1" fillId="0" borderId="4" xfId="1" applyNumberFormat="1" applyFont="1" applyBorder="1" applyAlignment="1">
      <alignment horizontal="center" vertical="top"/>
    </xf>
    <xf numFmtId="187" fontId="12" fillId="0" borderId="1" xfId="1" applyNumberFormat="1" applyFont="1" applyBorder="1" applyAlignment="1">
      <alignment horizontal="center" vertical="center" wrapText="1"/>
    </xf>
    <xf numFmtId="0" fontId="1" fillId="0" borderId="0" xfId="0" applyFont="1" applyAlignment="1">
      <alignment horizontal="center" vertical="center"/>
    </xf>
    <xf numFmtId="187" fontId="1" fillId="0" borderId="0" xfId="1" applyNumberFormat="1" applyFont="1" applyBorder="1"/>
    <xf numFmtId="43" fontId="13" fillId="0" borderId="0" xfId="1" applyFont="1" applyBorder="1"/>
    <xf numFmtId="43" fontId="1" fillId="0" borderId="0" xfId="1" applyFont="1" applyBorder="1"/>
    <xf numFmtId="43" fontId="3" fillId="0" borderId="1" xfId="1" applyFont="1" applyBorder="1" applyAlignment="1">
      <alignment vertical="top"/>
    </xf>
    <xf numFmtId="187" fontId="1" fillId="0" borderId="1" xfId="1" applyNumberFormat="1" applyFont="1" applyBorder="1" applyAlignment="1">
      <alignment vertical="top"/>
    </xf>
    <xf numFmtId="0" fontId="3" fillId="0" borderId="3" xfId="0" applyFont="1" applyBorder="1" applyAlignment="1">
      <alignment horizontal="center" vertical="top"/>
    </xf>
    <xf numFmtId="0" fontId="3" fillId="0" borderId="3" xfId="0" applyFont="1" applyBorder="1" applyAlignment="1">
      <alignment horizontal="left" vertical="top" wrapText="1"/>
    </xf>
    <xf numFmtId="187" fontId="3" fillId="0" borderId="3" xfId="1" applyNumberFormat="1" applyFont="1" applyBorder="1" applyAlignment="1">
      <alignment horizontal="center" vertical="top"/>
    </xf>
    <xf numFmtId="0" fontId="3" fillId="0" borderId="3" xfId="0" applyFont="1" applyBorder="1"/>
    <xf numFmtId="0" fontId="5" fillId="0" borderId="3" xfId="0" applyFont="1" applyBorder="1" applyAlignment="1">
      <alignment horizontal="center" vertical="top"/>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0" xfId="0" applyFont="1" applyAlignment="1">
      <alignment vertical="top"/>
    </xf>
    <xf numFmtId="0" fontId="3" fillId="0" borderId="0" xfId="0" applyFont="1" applyAlignment="1">
      <alignment horizontal="right"/>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8" fillId="0" borderId="1" xfId="0" applyFont="1" applyBorder="1" applyAlignment="1">
      <alignment horizontal="left" vertical="center"/>
    </xf>
    <xf numFmtId="0" fontId="1" fillId="0" borderId="0" xfId="0" applyFont="1" applyAlignment="1">
      <alignment horizontal="center" vertical="center"/>
    </xf>
    <xf numFmtId="0" fontId="1" fillId="0" borderId="0" xfId="0" applyFont="1" applyAlignment="1">
      <alignment horizontal="center"/>
    </xf>
    <xf numFmtId="0" fontId="1" fillId="0" borderId="0" xfId="0" applyFont="1" applyAlignment="1">
      <alignment horizontal="center" vertical="top"/>
    </xf>
    <xf numFmtId="0" fontId="1" fillId="0" borderId="6" xfId="0" applyFont="1" applyBorder="1" applyAlignment="1">
      <alignment horizontal="center" vertical="top"/>
    </xf>
    <xf numFmtId="0" fontId="1" fillId="0" borderId="0" xfId="0" applyFont="1" applyAlignment="1">
      <alignment horizontal="left" vertical="top"/>
    </xf>
    <xf numFmtId="0" fontId="1" fillId="0" borderId="3" xfId="0" applyFont="1" applyBorder="1" applyAlignment="1">
      <alignment horizontal="center" vertical="center" wrapText="1"/>
    </xf>
    <xf numFmtId="0" fontId="1" fillId="0" borderId="3" xfId="0" applyFont="1" applyBorder="1" applyAlignment="1">
      <alignment horizontal="center" vertical="center"/>
    </xf>
    <xf numFmtId="0" fontId="12" fillId="0" borderId="5" xfId="0" applyFont="1" applyBorder="1" applyAlignment="1">
      <alignment horizontal="left"/>
    </xf>
    <xf numFmtId="0" fontId="12" fillId="0" borderId="7" xfId="0" applyFont="1" applyBorder="1" applyAlignment="1">
      <alignment horizontal="left"/>
    </xf>
    <xf numFmtId="0" fontId="12" fillId="0" borderId="8" xfId="0" applyFont="1" applyBorder="1" applyAlignment="1">
      <alignment horizontal="left"/>
    </xf>
    <xf numFmtId="0" fontId="12" fillId="0" borderId="5" xfId="0" applyFont="1" applyBorder="1" applyAlignment="1">
      <alignment horizontal="left" vertical="top"/>
    </xf>
    <xf numFmtId="0" fontId="12" fillId="0" borderId="7" xfId="0" applyFont="1" applyBorder="1" applyAlignment="1">
      <alignment horizontal="left" vertical="top"/>
    </xf>
    <xf numFmtId="0" fontId="12" fillId="0" borderId="8" xfId="0" applyFont="1" applyBorder="1" applyAlignment="1">
      <alignment horizontal="left" vertical="top"/>
    </xf>
    <xf numFmtId="0" fontId="12" fillId="0" borderId="0" xfId="0" applyFont="1" applyAlignment="1">
      <alignment horizontal="center"/>
    </xf>
    <xf numFmtId="0" fontId="12" fillId="0" borderId="6" xfId="0" applyFont="1" applyBorder="1" applyAlignment="1">
      <alignment horizontal="center"/>
    </xf>
  </cellXfs>
  <cellStyles count="2">
    <cellStyle name="จุลภาค" xfId="1" builtinId="3"/>
    <cellStyle name="ปกติ"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38100</xdr:colOff>
      <xdr:row>9</xdr:row>
      <xdr:rowOff>114300</xdr:rowOff>
    </xdr:from>
    <xdr:to>
      <xdr:col>15</xdr:col>
      <xdr:colOff>190500</xdr:colOff>
      <xdr:row>9</xdr:row>
      <xdr:rowOff>114300</xdr:rowOff>
    </xdr:to>
    <xdr:cxnSp macro="">
      <xdr:nvCxnSpPr>
        <xdr:cNvPr id="3" name="ลูกศรเชื่อมต่อแบบตรง 2">
          <a:extLst>
            <a:ext uri="{FF2B5EF4-FFF2-40B4-BE49-F238E27FC236}">
              <a16:creationId xmlns:a16="http://schemas.microsoft.com/office/drawing/2014/main" id="{1059D554-761C-EE4E-6D3C-012509948D40}"/>
            </a:ext>
          </a:extLst>
        </xdr:cNvPr>
        <xdr:cNvCxnSpPr/>
      </xdr:nvCxnSpPr>
      <xdr:spPr>
        <a:xfrm>
          <a:off x="6057900" y="2362200"/>
          <a:ext cx="99060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7327</xdr:colOff>
      <xdr:row>10</xdr:row>
      <xdr:rowOff>175847</xdr:rowOff>
    </xdr:from>
    <xdr:to>
      <xdr:col>16</xdr:col>
      <xdr:colOff>7327</xdr:colOff>
      <xdr:row>10</xdr:row>
      <xdr:rowOff>175847</xdr:rowOff>
    </xdr:to>
    <xdr:cxnSp macro="">
      <xdr:nvCxnSpPr>
        <xdr:cNvPr id="5" name="ลูกศรเชื่อมต่อแบบตรง 4">
          <a:extLst>
            <a:ext uri="{FF2B5EF4-FFF2-40B4-BE49-F238E27FC236}">
              <a16:creationId xmlns:a16="http://schemas.microsoft.com/office/drawing/2014/main" id="{D13D558A-DCAB-8D81-0C24-46E87053B1C5}"/>
            </a:ext>
          </a:extLst>
        </xdr:cNvPr>
        <xdr:cNvCxnSpPr/>
      </xdr:nvCxnSpPr>
      <xdr:spPr>
        <a:xfrm>
          <a:off x="6037385" y="4615962"/>
          <a:ext cx="1062404"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19</xdr:row>
      <xdr:rowOff>124239</xdr:rowOff>
    </xdr:from>
    <xdr:to>
      <xdr:col>20</xdr:col>
      <xdr:colOff>0</xdr:colOff>
      <xdr:row>19</xdr:row>
      <xdr:rowOff>124239</xdr:rowOff>
    </xdr:to>
    <xdr:cxnSp macro="">
      <xdr:nvCxnSpPr>
        <xdr:cNvPr id="10" name="ลูกศรเชื่อมต่อแบบตรง 9">
          <a:extLst>
            <a:ext uri="{FF2B5EF4-FFF2-40B4-BE49-F238E27FC236}">
              <a16:creationId xmlns:a16="http://schemas.microsoft.com/office/drawing/2014/main" id="{00882ADE-12C1-A602-2428-7BDC607331F2}"/>
            </a:ext>
          </a:extLst>
        </xdr:cNvPr>
        <xdr:cNvCxnSpPr/>
      </xdr:nvCxnSpPr>
      <xdr:spPr>
        <a:xfrm>
          <a:off x="7280413" y="8001000"/>
          <a:ext cx="828261"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20</xdr:row>
      <xdr:rowOff>200439</xdr:rowOff>
    </xdr:from>
    <xdr:to>
      <xdr:col>20</xdr:col>
      <xdr:colOff>0</xdr:colOff>
      <xdr:row>20</xdr:row>
      <xdr:rowOff>200439</xdr:rowOff>
    </xdr:to>
    <xdr:cxnSp macro="">
      <xdr:nvCxnSpPr>
        <xdr:cNvPr id="11" name="ลูกศรเชื่อมต่อแบบตรง 10">
          <a:extLst>
            <a:ext uri="{FF2B5EF4-FFF2-40B4-BE49-F238E27FC236}">
              <a16:creationId xmlns:a16="http://schemas.microsoft.com/office/drawing/2014/main" id="{030C54BA-4F53-133C-5AD0-313EE38BA173}"/>
            </a:ext>
          </a:extLst>
        </xdr:cNvPr>
        <xdr:cNvCxnSpPr/>
      </xdr:nvCxnSpPr>
      <xdr:spPr>
        <a:xfrm>
          <a:off x="7305675" y="8896764"/>
          <a:ext cx="83820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21</xdr:row>
      <xdr:rowOff>171864</xdr:rowOff>
    </xdr:from>
    <xdr:to>
      <xdr:col>20</xdr:col>
      <xdr:colOff>0</xdr:colOff>
      <xdr:row>21</xdr:row>
      <xdr:rowOff>171864</xdr:rowOff>
    </xdr:to>
    <xdr:cxnSp macro="">
      <xdr:nvCxnSpPr>
        <xdr:cNvPr id="12" name="ลูกศรเชื่อมต่อแบบตรง 11">
          <a:extLst>
            <a:ext uri="{FF2B5EF4-FFF2-40B4-BE49-F238E27FC236}">
              <a16:creationId xmlns:a16="http://schemas.microsoft.com/office/drawing/2014/main" id="{70FFD695-AD5C-E5D6-A628-CB87886B516F}"/>
            </a:ext>
          </a:extLst>
        </xdr:cNvPr>
        <xdr:cNvCxnSpPr/>
      </xdr:nvCxnSpPr>
      <xdr:spPr>
        <a:xfrm>
          <a:off x="7305675" y="10268364"/>
          <a:ext cx="83820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200025</xdr:colOff>
      <xdr:row>22</xdr:row>
      <xdr:rowOff>209964</xdr:rowOff>
    </xdr:from>
    <xdr:to>
      <xdr:col>19</xdr:col>
      <xdr:colOff>200025</xdr:colOff>
      <xdr:row>22</xdr:row>
      <xdr:rowOff>209964</xdr:rowOff>
    </xdr:to>
    <xdr:cxnSp macro="">
      <xdr:nvCxnSpPr>
        <xdr:cNvPr id="13" name="ลูกศรเชื่อมต่อแบบตรง 12">
          <a:extLst>
            <a:ext uri="{FF2B5EF4-FFF2-40B4-BE49-F238E27FC236}">
              <a16:creationId xmlns:a16="http://schemas.microsoft.com/office/drawing/2014/main" id="{21F8DE6B-8064-8854-8DAB-AB13D3EA6344}"/>
            </a:ext>
          </a:extLst>
        </xdr:cNvPr>
        <xdr:cNvCxnSpPr/>
      </xdr:nvCxnSpPr>
      <xdr:spPr>
        <a:xfrm>
          <a:off x="7296150" y="11106564"/>
          <a:ext cx="83820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23</xdr:row>
      <xdr:rowOff>181389</xdr:rowOff>
    </xdr:from>
    <xdr:to>
      <xdr:col>20</xdr:col>
      <xdr:colOff>0</xdr:colOff>
      <xdr:row>23</xdr:row>
      <xdr:rowOff>181389</xdr:rowOff>
    </xdr:to>
    <xdr:cxnSp macro="">
      <xdr:nvCxnSpPr>
        <xdr:cNvPr id="14" name="ลูกศรเชื่อมต่อแบบตรง 13">
          <a:extLst>
            <a:ext uri="{FF2B5EF4-FFF2-40B4-BE49-F238E27FC236}">
              <a16:creationId xmlns:a16="http://schemas.microsoft.com/office/drawing/2014/main" id="{EEE49A03-12E4-A340-945A-A7017C22474E}"/>
            </a:ext>
          </a:extLst>
        </xdr:cNvPr>
        <xdr:cNvCxnSpPr/>
      </xdr:nvCxnSpPr>
      <xdr:spPr>
        <a:xfrm>
          <a:off x="7305675" y="12506739"/>
          <a:ext cx="83820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29</xdr:row>
      <xdr:rowOff>123825</xdr:rowOff>
    </xdr:from>
    <xdr:to>
      <xdr:col>16</xdr:col>
      <xdr:colOff>19050</xdr:colOff>
      <xdr:row>29</xdr:row>
      <xdr:rowOff>123825</xdr:rowOff>
    </xdr:to>
    <xdr:cxnSp macro="">
      <xdr:nvCxnSpPr>
        <xdr:cNvPr id="4" name="ลูกศรเชื่อมต่อแบบตรง 3">
          <a:extLst>
            <a:ext uri="{FF2B5EF4-FFF2-40B4-BE49-F238E27FC236}">
              <a16:creationId xmlns:a16="http://schemas.microsoft.com/office/drawing/2014/main" id="{3E3C12B7-5FA5-C3F5-0FA7-0B5ADA52AF05}"/>
            </a:ext>
          </a:extLst>
        </xdr:cNvPr>
        <xdr:cNvCxnSpPr/>
      </xdr:nvCxnSpPr>
      <xdr:spPr>
        <a:xfrm>
          <a:off x="6257925" y="15297150"/>
          <a:ext cx="106680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9525</xdr:colOff>
      <xdr:row>30</xdr:row>
      <xdr:rowOff>200025</xdr:rowOff>
    </xdr:from>
    <xdr:to>
      <xdr:col>20</xdr:col>
      <xdr:colOff>0</xdr:colOff>
      <xdr:row>30</xdr:row>
      <xdr:rowOff>200025</xdr:rowOff>
    </xdr:to>
    <xdr:cxnSp macro="">
      <xdr:nvCxnSpPr>
        <xdr:cNvPr id="9" name="ลูกศรเชื่อมต่อแบบตรง 8">
          <a:extLst>
            <a:ext uri="{FF2B5EF4-FFF2-40B4-BE49-F238E27FC236}">
              <a16:creationId xmlns:a16="http://schemas.microsoft.com/office/drawing/2014/main" id="{16EFEF1B-3AB8-CDC8-49FA-B362BF2444C4}"/>
            </a:ext>
          </a:extLst>
        </xdr:cNvPr>
        <xdr:cNvCxnSpPr/>
      </xdr:nvCxnSpPr>
      <xdr:spPr>
        <a:xfrm>
          <a:off x="7315200" y="16773525"/>
          <a:ext cx="828675"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200025</xdr:colOff>
      <xdr:row>31</xdr:row>
      <xdr:rowOff>171450</xdr:rowOff>
    </xdr:from>
    <xdr:to>
      <xdr:col>19</xdr:col>
      <xdr:colOff>190500</xdr:colOff>
      <xdr:row>31</xdr:row>
      <xdr:rowOff>171450</xdr:rowOff>
    </xdr:to>
    <xdr:cxnSp macro="">
      <xdr:nvCxnSpPr>
        <xdr:cNvPr id="15" name="ลูกศรเชื่อมต่อแบบตรง 14">
          <a:extLst>
            <a:ext uri="{FF2B5EF4-FFF2-40B4-BE49-F238E27FC236}">
              <a16:creationId xmlns:a16="http://schemas.microsoft.com/office/drawing/2014/main" id="{EE5A863E-020B-ED36-EC32-48A545837B38}"/>
            </a:ext>
          </a:extLst>
        </xdr:cNvPr>
        <xdr:cNvCxnSpPr/>
      </xdr:nvCxnSpPr>
      <xdr:spPr>
        <a:xfrm>
          <a:off x="7296150" y="18945225"/>
          <a:ext cx="828675"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32</xdr:row>
      <xdr:rowOff>161925</xdr:rowOff>
    </xdr:from>
    <xdr:to>
      <xdr:col>19</xdr:col>
      <xdr:colOff>200025</xdr:colOff>
      <xdr:row>32</xdr:row>
      <xdr:rowOff>161925</xdr:rowOff>
    </xdr:to>
    <xdr:cxnSp macro="">
      <xdr:nvCxnSpPr>
        <xdr:cNvPr id="16" name="ลูกศรเชื่อมต่อแบบตรง 15">
          <a:extLst>
            <a:ext uri="{FF2B5EF4-FFF2-40B4-BE49-F238E27FC236}">
              <a16:creationId xmlns:a16="http://schemas.microsoft.com/office/drawing/2014/main" id="{125C0970-8A20-3465-17E0-600647C8EEA5}"/>
            </a:ext>
          </a:extLst>
        </xdr:cNvPr>
        <xdr:cNvCxnSpPr/>
      </xdr:nvCxnSpPr>
      <xdr:spPr>
        <a:xfrm>
          <a:off x="7305675" y="19935825"/>
          <a:ext cx="828675"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14654</xdr:colOff>
      <xdr:row>41</xdr:row>
      <xdr:rowOff>169253</xdr:rowOff>
    </xdr:from>
    <xdr:to>
      <xdr:col>20</xdr:col>
      <xdr:colOff>2198</xdr:colOff>
      <xdr:row>41</xdr:row>
      <xdr:rowOff>169253</xdr:rowOff>
    </xdr:to>
    <xdr:cxnSp macro="">
      <xdr:nvCxnSpPr>
        <xdr:cNvPr id="29" name="ลูกศรเชื่อมต่อแบบตรง 28">
          <a:extLst>
            <a:ext uri="{FF2B5EF4-FFF2-40B4-BE49-F238E27FC236}">
              <a16:creationId xmlns:a16="http://schemas.microsoft.com/office/drawing/2014/main" id="{BC5AEAA0-BE08-24B8-476E-3F722F444A11}"/>
            </a:ext>
          </a:extLst>
        </xdr:cNvPr>
        <xdr:cNvCxnSpPr/>
      </xdr:nvCxnSpPr>
      <xdr:spPr>
        <a:xfrm>
          <a:off x="7356231" y="22509041"/>
          <a:ext cx="837467"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205154</xdr:colOff>
      <xdr:row>42</xdr:row>
      <xdr:rowOff>140678</xdr:rowOff>
    </xdr:from>
    <xdr:to>
      <xdr:col>19</xdr:col>
      <xdr:colOff>192698</xdr:colOff>
      <xdr:row>42</xdr:row>
      <xdr:rowOff>140678</xdr:rowOff>
    </xdr:to>
    <xdr:cxnSp macro="">
      <xdr:nvCxnSpPr>
        <xdr:cNvPr id="30" name="ลูกศรเชื่อมต่อแบบตรง 29">
          <a:extLst>
            <a:ext uri="{FF2B5EF4-FFF2-40B4-BE49-F238E27FC236}">
              <a16:creationId xmlns:a16="http://schemas.microsoft.com/office/drawing/2014/main" id="{3D29A579-5DBA-6500-841F-8A80BEFDC0C8}"/>
            </a:ext>
          </a:extLst>
        </xdr:cNvPr>
        <xdr:cNvCxnSpPr/>
      </xdr:nvCxnSpPr>
      <xdr:spPr>
        <a:xfrm>
          <a:off x="7301279" y="23515028"/>
          <a:ext cx="825744"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38100</xdr:colOff>
      <xdr:row>43</xdr:row>
      <xdr:rowOff>133350</xdr:rowOff>
    </xdr:from>
    <xdr:to>
      <xdr:col>14</xdr:col>
      <xdr:colOff>171450</xdr:colOff>
      <xdr:row>43</xdr:row>
      <xdr:rowOff>133350</xdr:rowOff>
    </xdr:to>
    <xdr:cxnSp macro="">
      <xdr:nvCxnSpPr>
        <xdr:cNvPr id="32" name="ลูกศรเชื่อมต่อแบบตรง 31">
          <a:extLst>
            <a:ext uri="{FF2B5EF4-FFF2-40B4-BE49-F238E27FC236}">
              <a16:creationId xmlns:a16="http://schemas.microsoft.com/office/drawing/2014/main" id="{6995E78E-7EC4-AC2E-1CAD-B79EAFB9D4AF}"/>
            </a:ext>
          </a:extLst>
        </xdr:cNvPr>
        <xdr:cNvCxnSpPr/>
      </xdr:nvCxnSpPr>
      <xdr:spPr>
        <a:xfrm>
          <a:off x="6505575" y="24507825"/>
          <a:ext cx="55245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205154</xdr:colOff>
      <xdr:row>44</xdr:row>
      <xdr:rowOff>169253</xdr:rowOff>
    </xdr:from>
    <xdr:to>
      <xdr:col>19</xdr:col>
      <xdr:colOff>192698</xdr:colOff>
      <xdr:row>44</xdr:row>
      <xdr:rowOff>169253</xdr:rowOff>
    </xdr:to>
    <xdr:cxnSp macro="">
      <xdr:nvCxnSpPr>
        <xdr:cNvPr id="33" name="ลูกศรเชื่อมต่อแบบตรง 32">
          <a:extLst>
            <a:ext uri="{FF2B5EF4-FFF2-40B4-BE49-F238E27FC236}">
              <a16:creationId xmlns:a16="http://schemas.microsoft.com/office/drawing/2014/main" id="{C7D759FE-70B6-7F6E-05BE-366B1429C541}"/>
            </a:ext>
          </a:extLst>
        </xdr:cNvPr>
        <xdr:cNvCxnSpPr/>
      </xdr:nvCxnSpPr>
      <xdr:spPr>
        <a:xfrm>
          <a:off x="7301279" y="25943903"/>
          <a:ext cx="825744"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19050</xdr:colOff>
      <xdr:row>45</xdr:row>
      <xdr:rowOff>142875</xdr:rowOff>
    </xdr:from>
    <xdr:to>
      <xdr:col>16</xdr:col>
      <xdr:colOff>9525</xdr:colOff>
      <xdr:row>45</xdr:row>
      <xdr:rowOff>142875</xdr:rowOff>
    </xdr:to>
    <xdr:cxnSp macro="">
      <xdr:nvCxnSpPr>
        <xdr:cNvPr id="39" name="ลูกศรเชื่อมต่อแบบตรง 38">
          <a:extLst>
            <a:ext uri="{FF2B5EF4-FFF2-40B4-BE49-F238E27FC236}">
              <a16:creationId xmlns:a16="http://schemas.microsoft.com/office/drawing/2014/main" id="{591F7E09-024F-3582-44F4-0A168A7ECF1D}"/>
            </a:ext>
          </a:extLst>
        </xdr:cNvPr>
        <xdr:cNvCxnSpPr/>
      </xdr:nvCxnSpPr>
      <xdr:spPr>
        <a:xfrm>
          <a:off x="6276975" y="26917650"/>
          <a:ext cx="1038225"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28575</xdr:colOff>
      <xdr:row>56</xdr:row>
      <xdr:rowOff>190500</xdr:rowOff>
    </xdr:from>
    <xdr:to>
      <xdr:col>15</xdr:col>
      <xdr:colOff>200025</xdr:colOff>
      <xdr:row>56</xdr:row>
      <xdr:rowOff>190500</xdr:rowOff>
    </xdr:to>
    <xdr:cxnSp macro="">
      <xdr:nvCxnSpPr>
        <xdr:cNvPr id="43" name="ลูกศรเชื่อมต่อแบบตรง 42">
          <a:extLst>
            <a:ext uri="{FF2B5EF4-FFF2-40B4-BE49-F238E27FC236}">
              <a16:creationId xmlns:a16="http://schemas.microsoft.com/office/drawing/2014/main" id="{A54992F6-A63C-AB3C-B3E0-7BB9F8DC9F15}"/>
            </a:ext>
          </a:extLst>
        </xdr:cNvPr>
        <xdr:cNvCxnSpPr/>
      </xdr:nvCxnSpPr>
      <xdr:spPr>
        <a:xfrm>
          <a:off x="6286500" y="31165800"/>
          <a:ext cx="100965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28575</xdr:colOff>
      <xdr:row>57</xdr:row>
      <xdr:rowOff>180975</xdr:rowOff>
    </xdr:from>
    <xdr:to>
      <xdr:col>15</xdr:col>
      <xdr:colOff>0</xdr:colOff>
      <xdr:row>57</xdr:row>
      <xdr:rowOff>180975</xdr:rowOff>
    </xdr:to>
    <xdr:cxnSp macro="">
      <xdr:nvCxnSpPr>
        <xdr:cNvPr id="45" name="ลูกศรเชื่อมต่อแบบตรง 44">
          <a:extLst>
            <a:ext uri="{FF2B5EF4-FFF2-40B4-BE49-F238E27FC236}">
              <a16:creationId xmlns:a16="http://schemas.microsoft.com/office/drawing/2014/main" id="{DA83C752-C53E-6DF3-D87C-9D7DE4524CF9}"/>
            </a:ext>
          </a:extLst>
        </xdr:cNvPr>
        <xdr:cNvCxnSpPr/>
      </xdr:nvCxnSpPr>
      <xdr:spPr>
        <a:xfrm>
          <a:off x="6496050" y="33556575"/>
          <a:ext cx="600075"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19050</xdr:colOff>
      <xdr:row>68</xdr:row>
      <xdr:rowOff>133350</xdr:rowOff>
    </xdr:from>
    <xdr:to>
      <xdr:col>19</xdr:col>
      <xdr:colOff>200025</xdr:colOff>
      <xdr:row>68</xdr:row>
      <xdr:rowOff>133350</xdr:rowOff>
    </xdr:to>
    <xdr:cxnSp macro="">
      <xdr:nvCxnSpPr>
        <xdr:cNvPr id="49" name="ลูกศรเชื่อมต่อแบบตรง 48">
          <a:extLst>
            <a:ext uri="{FF2B5EF4-FFF2-40B4-BE49-F238E27FC236}">
              <a16:creationId xmlns:a16="http://schemas.microsoft.com/office/drawing/2014/main" id="{BF1E3543-8D40-BBDF-6147-B243AE238449}"/>
            </a:ext>
          </a:extLst>
        </xdr:cNvPr>
        <xdr:cNvCxnSpPr/>
      </xdr:nvCxnSpPr>
      <xdr:spPr>
        <a:xfrm>
          <a:off x="7324725" y="37109400"/>
          <a:ext cx="809625"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19050</xdr:colOff>
      <xdr:row>69</xdr:row>
      <xdr:rowOff>142875</xdr:rowOff>
    </xdr:from>
    <xdr:to>
      <xdr:col>19</xdr:col>
      <xdr:colOff>200025</xdr:colOff>
      <xdr:row>69</xdr:row>
      <xdr:rowOff>142875</xdr:rowOff>
    </xdr:to>
    <xdr:cxnSp macro="">
      <xdr:nvCxnSpPr>
        <xdr:cNvPr id="50" name="ลูกศรเชื่อมต่อแบบตรง 49">
          <a:extLst>
            <a:ext uri="{FF2B5EF4-FFF2-40B4-BE49-F238E27FC236}">
              <a16:creationId xmlns:a16="http://schemas.microsoft.com/office/drawing/2014/main" id="{7CCCE666-D052-7EDA-42F7-AAB64B679AFA}"/>
            </a:ext>
          </a:extLst>
        </xdr:cNvPr>
        <xdr:cNvCxnSpPr/>
      </xdr:nvCxnSpPr>
      <xdr:spPr>
        <a:xfrm>
          <a:off x="7324725" y="38119050"/>
          <a:ext cx="809625"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19050</xdr:colOff>
      <xdr:row>70</xdr:row>
      <xdr:rowOff>142875</xdr:rowOff>
    </xdr:from>
    <xdr:to>
      <xdr:col>16</xdr:col>
      <xdr:colOff>190500</xdr:colOff>
      <xdr:row>70</xdr:row>
      <xdr:rowOff>142875</xdr:rowOff>
    </xdr:to>
    <xdr:cxnSp macro="">
      <xdr:nvCxnSpPr>
        <xdr:cNvPr id="52" name="ลูกศรเชื่อมต่อแบบตรง 51">
          <a:extLst>
            <a:ext uri="{FF2B5EF4-FFF2-40B4-BE49-F238E27FC236}">
              <a16:creationId xmlns:a16="http://schemas.microsoft.com/office/drawing/2014/main" id="{A2087FD2-8D29-5B84-5087-2B84D95A644C}"/>
            </a:ext>
          </a:extLst>
        </xdr:cNvPr>
        <xdr:cNvCxnSpPr/>
      </xdr:nvCxnSpPr>
      <xdr:spPr>
        <a:xfrm>
          <a:off x="6486525" y="39319200"/>
          <a:ext cx="100965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28575</xdr:colOff>
      <xdr:row>71</xdr:row>
      <xdr:rowOff>133350</xdr:rowOff>
    </xdr:from>
    <xdr:to>
      <xdr:col>15</xdr:col>
      <xdr:colOff>200025</xdr:colOff>
      <xdr:row>71</xdr:row>
      <xdr:rowOff>133350</xdr:rowOff>
    </xdr:to>
    <xdr:cxnSp macro="">
      <xdr:nvCxnSpPr>
        <xdr:cNvPr id="54" name="ลูกศรเชื่อมต่อแบบตรง 53">
          <a:extLst>
            <a:ext uri="{FF2B5EF4-FFF2-40B4-BE49-F238E27FC236}">
              <a16:creationId xmlns:a16="http://schemas.microsoft.com/office/drawing/2014/main" id="{2F83C763-B913-F4AD-9E36-300B8C9AA422}"/>
            </a:ext>
          </a:extLst>
        </xdr:cNvPr>
        <xdr:cNvCxnSpPr/>
      </xdr:nvCxnSpPr>
      <xdr:spPr>
        <a:xfrm>
          <a:off x="6496050" y="40909875"/>
          <a:ext cx="80010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79</xdr:row>
      <xdr:rowOff>142875</xdr:rowOff>
    </xdr:from>
    <xdr:to>
      <xdr:col>15</xdr:col>
      <xdr:colOff>190500</xdr:colOff>
      <xdr:row>79</xdr:row>
      <xdr:rowOff>142875</xdr:rowOff>
    </xdr:to>
    <xdr:cxnSp macro="">
      <xdr:nvCxnSpPr>
        <xdr:cNvPr id="56" name="ลูกศรเชื่อมต่อแบบตรง 55">
          <a:extLst>
            <a:ext uri="{FF2B5EF4-FFF2-40B4-BE49-F238E27FC236}">
              <a16:creationId xmlns:a16="http://schemas.microsoft.com/office/drawing/2014/main" id="{65EEF313-27AD-B16B-30C7-FA38BD8D7C5B}"/>
            </a:ext>
          </a:extLst>
        </xdr:cNvPr>
        <xdr:cNvCxnSpPr/>
      </xdr:nvCxnSpPr>
      <xdr:spPr>
        <a:xfrm>
          <a:off x="6067425" y="44319825"/>
          <a:ext cx="121920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9525</xdr:colOff>
      <xdr:row>80</xdr:row>
      <xdr:rowOff>142875</xdr:rowOff>
    </xdr:from>
    <xdr:to>
      <xdr:col>19</xdr:col>
      <xdr:colOff>200025</xdr:colOff>
      <xdr:row>80</xdr:row>
      <xdr:rowOff>142875</xdr:rowOff>
    </xdr:to>
    <xdr:cxnSp macro="">
      <xdr:nvCxnSpPr>
        <xdr:cNvPr id="58" name="ลูกศรเชื่อมต่อแบบตรง 57">
          <a:extLst>
            <a:ext uri="{FF2B5EF4-FFF2-40B4-BE49-F238E27FC236}">
              <a16:creationId xmlns:a16="http://schemas.microsoft.com/office/drawing/2014/main" id="{5A8F982B-3094-7334-498D-DE1BDE151155}"/>
            </a:ext>
          </a:extLst>
        </xdr:cNvPr>
        <xdr:cNvCxnSpPr/>
      </xdr:nvCxnSpPr>
      <xdr:spPr>
        <a:xfrm>
          <a:off x="7315200" y="46120050"/>
          <a:ext cx="81915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9525</xdr:colOff>
      <xdr:row>81</xdr:row>
      <xdr:rowOff>180975</xdr:rowOff>
    </xdr:from>
    <xdr:to>
      <xdr:col>19</xdr:col>
      <xdr:colOff>200025</xdr:colOff>
      <xdr:row>81</xdr:row>
      <xdr:rowOff>180975</xdr:rowOff>
    </xdr:to>
    <xdr:cxnSp macro="">
      <xdr:nvCxnSpPr>
        <xdr:cNvPr id="59" name="ลูกศรเชื่อมต่อแบบตรง 58">
          <a:extLst>
            <a:ext uri="{FF2B5EF4-FFF2-40B4-BE49-F238E27FC236}">
              <a16:creationId xmlns:a16="http://schemas.microsoft.com/office/drawing/2014/main" id="{739C498A-5B29-83C5-0471-E87E7262C1F0}"/>
            </a:ext>
          </a:extLst>
        </xdr:cNvPr>
        <xdr:cNvCxnSpPr/>
      </xdr:nvCxnSpPr>
      <xdr:spPr>
        <a:xfrm>
          <a:off x="7315200" y="47358300"/>
          <a:ext cx="81915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19050</xdr:colOff>
      <xdr:row>94</xdr:row>
      <xdr:rowOff>114300</xdr:rowOff>
    </xdr:from>
    <xdr:to>
      <xdr:col>19</xdr:col>
      <xdr:colOff>200025</xdr:colOff>
      <xdr:row>94</xdr:row>
      <xdr:rowOff>114300</xdr:rowOff>
    </xdr:to>
    <xdr:cxnSp macro="">
      <xdr:nvCxnSpPr>
        <xdr:cNvPr id="63" name="ลูกศรเชื่อมต่อแบบตรง 62">
          <a:extLst>
            <a:ext uri="{FF2B5EF4-FFF2-40B4-BE49-F238E27FC236}">
              <a16:creationId xmlns:a16="http://schemas.microsoft.com/office/drawing/2014/main" id="{5BAAA6B6-5CED-93AC-17AF-A86CC3851B13}"/>
            </a:ext>
          </a:extLst>
        </xdr:cNvPr>
        <xdr:cNvCxnSpPr/>
      </xdr:nvCxnSpPr>
      <xdr:spPr>
        <a:xfrm>
          <a:off x="7324725" y="51492150"/>
          <a:ext cx="809625"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9525</xdr:colOff>
      <xdr:row>95</xdr:row>
      <xdr:rowOff>190500</xdr:rowOff>
    </xdr:from>
    <xdr:to>
      <xdr:col>19</xdr:col>
      <xdr:colOff>190500</xdr:colOff>
      <xdr:row>95</xdr:row>
      <xdr:rowOff>190500</xdr:rowOff>
    </xdr:to>
    <xdr:cxnSp macro="">
      <xdr:nvCxnSpPr>
        <xdr:cNvPr id="64" name="ลูกศรเชื่อมต่อแบบตรง 63">
          <a:extLst>
            <a:ext uri="{FF2B5EF4-FFF2-40B4-BE49-F238E27FC236}">
              <a16:creationId xmlns:a16="http://schemas.microsoft.com/office/drawing/2014/main" id="{97DE3FF4-7327-819A-C6B6-904F3F28F014}"/>
            </a:ext>
          </a:extLst>
        </xdr:cNvPr>
        <xdr:cNvCxnSpPr/>
      </xdr:nvCxnSpPr>
      <xdr:spPr>
        <a:xfrm>
          <a:off x="7315200" y="52568475"/>
          <a:ext cx="809625"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19050</xdr:colOff>
      <xdr:row>96</xdr:row>
      <xdr:rowOff>180975</xdr:rowOff>
    </xdr:from>
    <xdr:to>
      <xdr:col>19</xdr:col>
      <xdr:colOff>200025</xdr:colOff>
      <xdr:row>96</xdr:row>
      <xdr:rowOff>180975</xdr:rowOff>
    </xdr:to>
    <xdr:cxnSp macro="">
      <xdr:nvCxnSpPr>
        <xdr:cNvPr id="65" name="ลูกศรเชื่อมต่อแบบตรง 64">
          <a:extLst>
            <a:ext uri="{FF2B5EF4-FFF2-40B4-BE49-F238E27FC236}">
              <a16:creationId xmlns:a16="http://schemas.microsoft.com/office/drawing/2014/main" id="{0D7023AA-AE84-ABB4-A7EB-ACF17AC4E775}"/>
            </a:ext>
          </a:extLst>
        </xdr:cNvPr>
        <xdr:cNvCxnSpPr/>
      </xdr:nvCxnSpPr>
      <xdr:spPr>
        <a:xfrm>
          <a:off x="7324725" y="53559075"/>
          <a:ext cx="809625"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19050</xdr:colOff>
      <xdr:row>97</xdr:row>
      <xdr:rowOff>190500</xdr:rowOff>
    </xdr:from>
    <xdr:to>
      <xdr:col>19</xdr:col>
      <xdr:colOff>200025</xdr:colOff>
      <xdr:row>97</xdr:row>
      <xdr:rowOff>190500</xdr:rowOff>
    </xdr:to>
    <xdr:cxnSp macro="">
      <xdr:nvCxnSpPr>
        <xdr:cNvPr id="66" name="ลูกศรเชื่อมต่อแบบตรง 65">
          <a:extLst>
            <a:ext uri="{FF2B5EF4-FFF2-40B4-BE49-F238E27FC236}">
              <a16:creationId xmlns:a16="http://schemas.microsoft.com/office/drawing/2014/main" id="{999D71C2-5B17-897F-45F3-3E0D6CCE6D6E}"/>
            </a:ext>
          </a:extLst>
        </xdr:cNvPr>
        <xdr:cNvCxnSpPr/>
      </xdr:nvCxnSpPr>
      <xdr:spPr>
        <a:xfrm>
          <a:off x="7324725" y="55768875"/>
          <a:ext cx="809625"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98</xdr:row>
      <xdr:rowOff>112059</xdr:rowOff>
    </xdr:from>
    <xdr:to>
      <xdr:col>12</xdr:col>
      <xdr:colOff>179294</xdr:colOff>
      <xdr:row>98</xdr:row>
      <xdr:rowOff>112059</xdr:rowOff>
    </xdr:to>
    <xdr:cxnSp macro="">
      <xdr:nvCxnSpPr>
        <xdr:cNvPr id="67" name="ลูกศรเชื่อมต่อแบบตรง 66">
          <a:extLst>
            <a:ext uri="{FF2B5EF4-FFF2-40B4-BE49-F238E27FC236}">
              <a16:creationId xmlns:a16="http://schemas.microsoft.com/office/drawing/2014/main" id="{8256ECE6-8E0D-42E2-B7E9-13E91CAD65EE}"/>
            </a:ext>
          </a:extLst>
        </xdr:cNvPr>
        <xdr:cNvCxnSpPr/>
      </xdr:nvCxnSpPr>
      <xdr:spPr>
        <a:xfrm>
          <a:off x="5730128" y="49289634"/>
          <a:ext cx="916641"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28575</xdr:colOff>
      <xdr:row>105</xdr:row>
      <xdr:rowOff>114300</xdr:rowOff>
    </xdr:from>
    <xdr:to>
      <xdr:col>14</xdr:col>
      <xdr:colOff>200025</xdr:colOff>
      <xdr:row>105</xdr:row>
      <xdr:rowOff>114300</xdr:rowOff>
    </xdr:to>
    <xdr:cxnSp macro="">
      <xdr:nvCxnSpPr>
        <xdr:cNvPr id="70" name="ลูกศรเชื่อมต่อแบบตรง 69">
          <a:extLst>
            <a:ext uri="{FF2B5EF4-FFF2-40B4-BE49-F238E27FC236}">
              <a16:creationId xmlns:a16="http://schemas.microsoft.com/office/drawing/2014/main" id="{BBFBF606-467F-E975-B46C-9DF9A084843F}"/>
            </a:ext>
          </a:extLst>
        </xdr:cNvPr>
        <xdr:cNvCxnSpPr/>
      </xdr:nvCxnSpPr>
      <xdr:spPr>
        <a:xfrm>
          <a:off x="6496050" y="58693050"/>
          <a:ext cx="59055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19050</xdr:colOff>
      <xdr:row>106</xdr:row>
      <xdr:rowOff>104775</xdr:rowOff>
    </xdr:from>
    <xdr:to>
      <xdr:col>20</xdr:col>
      <xdr:colOff>0</xdr:colOff>
      <xdr:row>106</xdr:row>
      <xdr:rowOff>104775</xdr:rowOff>
    </xdr:to>
    <xdr:cxnSp macro="">
      <xdr:nvCxnSpPr>
        <xdr:cNvPr id="72" name="ลูกศรเชื่อมต่อแบบตรง 71">
          <a:extLst>
            <a:ext uri="{FF2B5EF4-FFF2-40B4-BE49-F238E27FC236}">
              <a16:creationId xmlns:a16="http://schemas.microsoft.com/office/drawing/2014/main" id="{0276140D-4502-2AA5-62FA-3AF804271893}"/>
            </a:ext>
          </a:extLst>
        </xdr:cNvPr>
        <xdr:cNvCxnSpPr/>
      </xdr:nvCxnSpPr>
      <xdr:spPr>
        <a:xfrm>
          <a:off x="7324725" y="59883675"/>
          <a:ext cx="81915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9525</xdr:colOff>
      <xdr:row>107</xdr:row>
      <xdr:rowOff>152400</xdr:rowOff>
    </xdr:from>
    <xdr:to>
      <xdr:col>14</xdr:col>
      <xdr:colOff>180975</xdr:colOff>
      <xdr:row>107</xdr:row>
      <xdr:rowOff>152400</xdr:rowOff>
    </xdr:to>
    <xdr:cxnSp macro="">
      <xdr:nvCxnSpPr>
        <xdr:cNvPr id="73" name="ลูกศรเชื่อมต่อแบบตรง 72">
          <a:extLst>
            <a:ext uri="{FF2B5EF4-FFF2-40B4-BE49-F238E27FC236}">
              <a16:creationId xmlns:a16="http://schemas.microsoft.com/office/drawing/2014/main" id="{A2C315B1-CD03-A01D-CFCC-C97953C8F08D}"/>
            </a:ext>
          </a:extLst>
        </xdr:cNvPr>
        <xdr:cNvCxnSpPr/>
      </xdr:nvCxnSpPr>
      <xdr:spPr>
        <a:xfrm>
          <a:off x="6477000" y="60931425"/>
          <a:ext cx="59055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28575</xdr:colOff>
      <xdr:row>108</xdr:row>
      <xdr:rowOff>104775</xdr:rowOff>
    </xdr:from>
    <xdr:to>
      <xdr:col>19</xdr:col>
      <xdr:colOff>190500</xdr:colOff>
      <xdr:row>108</xdr:row>
      <xdr:rowOff>104775</xdr:rowOff>
    </xdr:to>
    <xdr:cxnSp macro="">
      <xdr:nvCxnSpPr>
        <xdr:cNvPr id="77" name="ลูกศรเชื่อมต่อแบบตรง 76">
          <a:extLst>
            <a:ext uri="{FF2B5EF4-FFF2-40B4-BE49-F238E27FC236}">
              <a16:creationId xmlns:a16="http://schemas.microsoft.com/office/drawing/2014/main" id="{DFD2D06C-5CCA-E55B-F642-638F047ECCDF}"/>
            </a:ext>
          </a:extLst>
        </xdr:cNvPr>
        <xdr:cNvCxnSpPr/>
      </xdr:nvCxnSpPr>
      <xdr:spPr>
        <a:xfrm>
          <a:off x="7334250" y="65884425"/>
          <a:ext cx="790575"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28575</xdr:colOff>
      <xdr:row>115</xdr:row>
      <xdr:rowOff>180975</xdr:rowOff>
    </xdr:from>
    <xdr:to>
      <xdr:col>19</xdr:col>
      <xdr:colOff>190500</xdr:colOff>
      <xdr:row>115</xdr:row>
      <xdr:rowOff>180975</xdr:rowOff>
    </xdr:to>
    <xdr:cxnSp macro="">
      <xdr:nvCxnSpPr>
        <xdr:cNvPr id="78" name="ลูกศรเชื่อมต่อแบบตรง 77">
          <a:extLst>
            <a:ext uri="{FF2B5EF4-FFF2-40B4-BE49-F238E27FC236}">
              <a16:creationId xmlns:a16="http://schemas.microsoft.com/office/drawing/2014/main" id="{A5ADEAC4-1079-FC11-1436-A49E1136D381}"/>
            </a:ext>
          </a:extLst>
        </xdr:cNvPr>
        <xdr:cNvCxnSpPr/>
      </xdr:nvCxnSpPr>
      <xdr:spPr>
        <a:xfrm>
          <a:off x="7334250" y="67560825"/>
          <a:ext cx="790575"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28575</xdr:colOff>
      <xdr:row>126</xdr:row>
      <xdr:rowOff>133350</xdr:rowOff>
    </xdr:from>
    <xdr:to>
      <xdr:col>19</xdr:col>
      <xdr:colOff>200025</xdr:colOff>
      <xdr:row>126</xdr:row>
      <xdr:rowOff>133350</xdr:rowOff>
    </xdr:to>
    <xdr:cxnSp macro="">
      <xdr:nvCxnSpPr>
        <xdr:cNvPr id="85" name="ลูกศรเชื่อมต่อแบบตรง 84">
          <a:extLst>
            <a:ext uri="{FF2B5EF4-FFF2-40B4-BE49-F238E27FC236}">
              <a16:creationId xmlns:a16="http://schemas.microsoft.com/office/drawing/2014/main" id="{B02BDB03-C57B-AC80-EF7A-AB0F48C6EBB3}"/>
            </a:ext>
          </a:extLst>
        </xdr:cNvPr>
        <xdr:cNvCxnSpPr/>
      </xdr:nvCxnSpPr>
      <xdr:spPr>
        <a:xfrm>
          <a:off x="7334250" y="73113900"/>
          <a:ext cx="80010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28575</xdr:colOff>
      <xdr:row>127</xdr:row>
      <xdr:rowOff>171450</xdr:rowOff>
    </xdr:from>
    <xdr:to>
      <xdr:col>19</xdr:col>
      <xdr:colOff>200025</xdr:colOff>
      <xdr:row>127</xdr:row>
      <xdr:rowOff>171450</xdr:rowOff>
    </xdr:to>
    <xdr:cxnSp macro="">
      <xdr:nvCxnSpPr>
        <xdr:cNvPr id="86" name="ลูกศรเชื่อมต่อแบบตรง 85">
          <a:extLst>
            <a:ext uri="{FF2B5EF4-FFF2-40B4-BE49-F238E27FC236}">
              <a16:creationId xmlns:a16="http://schemas.microsoft.com/office/drawing/2014/main" id="{30B2F386-2143-A66A-61BA-5C0C9850D914}"/>
            </a:ext>
          </a:extLst>
        </xdr:cNvPr>
        <xdr:cNvCxnSpPr/>
      </xdr:nvCxnSpPr>
      <xdr:spPr>
        <a:xfrm>
          <a:off x="7334250" y="74152125"/>
          <a:ext cx="80010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9525</xdr:colOff>
      <xdr:row>128</xdr:row>
      <xdr:rowOff>171450</xdr:rowOff>
    </xdr:from>
    <xdr:to>
      <xdr:col>19</xdr:col>
      <xdr:colOff>180975</xdr:colOff>
      <xdr:row>128</xdr:row>
      <xdr:rowOff>171450</xdr:rowOff>
    </xdr:to>
    <xdr:cxnSp macro="">
      <xdr:nvCxnSpPr>
        <xdr:cNvPr id="87" name="ลูกศรเชื่อมต่อแบบตรง 86">
          <a:extLst>
            <a:ext uri="{FF2B5EF4-FFF2-40B4-BE49-F238E27FC236}">
              <a16:creationId xmlns:a16="http://schemas.microsoft.com/office/drawing/2014/main" id="{97915A69-798D-0B43-CEE8-11ED81BF2B1D}"/>
            </a:ext>
          </a:extLst>
        </xdr:cNvPr>
        <xdr:cNvCxnSpPr/>
      </xdr:nvCxnSpPr>
      <xdr:spPr>
        <a:xfrm>
          <a:off x="7315200" y="75752325"/>
          <a:ext cx="80010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19050</xdr:colOff>
      <xdr:row>135</xdr:row>
      <xdr:rowOff>85725</xdr:rowOff>
    </xdr:from>
    <xdr:to>
      <xdr:col>19</xdr:col>
      <xdr:colOff>200025</xdr:colOff>
      <xdr:row>135</xdr:row>
      <xdr:rowOff>85725</xdr:rowOff>
    </xdr:to>
    <xdr:cxnSp macro="">
      <xdr:nvCxnSpPr>
        <xdr:cNvPr id="89" name="ลูกศรเชื่อมต่อแบบตรง 88">
          <a:extLst>
            <a:ext uri="{FF2B5EF4-FFF2-40B4-BE49-F238E27FC236}">
              <a16:creationId xmlns:a16="http://schemas.microsoft.com/office/drawing/2014/main" id="{900347C4-7BEC-8135-2B15-E0477E883DC2}"/>
            </a:ext>
          </a:extLst>
        </xdr:cNvPr>
        <xdr:cNvCxnSpPr/>
      </xdr:nvCxnSpPr>
      <xdr:spPr>
        <a:xfrm>
          <a:off x="7324725" y="80467200"/>
          <a:ext cx="809625"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28575</xdr:colOff>
      <xdr:row>144</xdr:row>
      <xdr:rowOff>142875</xdr:rowOff>
    </xdr:from>
    <xdr:to>
      <xdr:col>19</xdr:col>
      <xdr:colOff>190500</xdr:colOff>
      <xdr:row>144</xdr:row>
      <xdr:rowOff>142875</xdr:rowOff>
    </xdr:to>
    <xdr:cxnSp macro="">
      <xdr:nvCxnSpPr>
        <xdr:cNvPr id="93" name="ลูกศรเชื่อมต่อแบบตรง 92">
          <a:extLst>
            <a:ext uri="{FF2B5EF4-FFF2-40B4-BE49-F238E27FC236}">
              <a16:creationId xmlns:a16="http://schemas.microsoft.com/office/drawing/2014/main" id="{A5AFADBE-3D09-04DF-2D9A-0DE913EFAE9F}"/>
            </a:ext>
          </a:extLst>
        </xdr:cNvPr>
        <xdr:cNvCxnSpPr/>
      </xdr:nvCxnSpPr>
      <xdr:spPr>
        <a:xfrm>
          <a:off x="5657850" y="82924650"/>
          <a:ext cx="2466975"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19050</xdr:colOff>
      <xdr:row>145</xdr:row>
      <xdr:rowOff>133350</xdr:rowOff>
    </xdr:from>
    <xdr:to>
      <xdr:col>18</xdr:col>
      <xdr:colOff>200025</xdr:colOff>
      <xdr:row>145</xdr:row>
      <xdr:rowOff>133350</xdr:rowOff>
    </xdr:to>
    <xdr:cxnSp macro="">
      <xdr:nvCxnSpPr>
        <xdr:cNvPr id="95" name="ลูกศรเชื่อมต่อแบบตรง 94">
          <a:extLst>
            <a:ext uri="{FF2B5EF4-FFF2-40B4-BE49-F238E27FC236}">
              <a16:creationId xmlns:a16="http://schemas.microsoft.com/office/drawing/2014/main" id="{E0E7AE46-5849-779C-69B7-0B2E784ECDC3}"/>
            </a:ext>
          </a:extLst>
        </xdr:cNvPr>
        <xdr:cNvCxnSpPr/>
      </xdr:nvCxnSpPr>
      <xdr:spPr>
        <a:xfrm>
          <a:off x="7324725" y="84715350"/>
          <a:ext cx="600075"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146</xdr:row>
      <xdr:rowOff>133350</xdr:rowOff>
    </xdr:from>
    <xdr:to>
      <xdr:col>18</xdr:col>
      <xdr:colOff>180975</xdr:colOff>
      <xdr:row>146</xdr:row>
      <xdr:rowOff>133350</xdr:rowOff>
    </xdr:to>
    <xdr:cxnSp macro="">
      <xdr:nvCxnSpPr>
        <xdr:cNvPr id="98" name="ลูกศรเชื่อมต่อแบบตรง 97">
          <a:extLst>
            <a:ext uri="{FF2B5EF4-FFF2-40B4-BE49-F238E27FC236}">
              <a16:creationId xmlns:a16="http://schemas.microsoft.com/office/drawing/2014/main" id="{83E008E9-415B-8A15-01A7-EC8585FC75E1}"/>
            </a:ext>
          </a:extLst>
        </xdr:cNvPr>
        <xdr:cNvCxnSpPr/>
      </xdr:nvCxnSpPr>
      <xdr:spPr>
        <a:xfrm>
          <a:off x="7305675" y="87515700"/>
          <a:ext cx="600075"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19050</xdr:colOff>
      <xdr:row>147</xdr:row>
      <xdr:rowOff>104775</xdr:rowOff>
    </xdr:from>
    <xdr:to>
      <xdr:col>16</xdr:col>
      <xdr:colOff>0</xdr:colOff>
      <xdr:row>147</xdr:row>
      <xdr:rowOff>104775</xdr:rowOff>
    </xdr:to>
    <xdr:cxnSp macro="">
      <xdr:nvCxnSpPr>
        <xdr:cNvPr id="100" name="ลูกศรเชื่อมต่อแบบตรง 99">
          <a:extLst>
            <a:ext uri="{FF2B5EF4-FFF2-40B4-BE49-F238E27FC236}">
              <a16:creationId xmlns:a16="http://schemas.microsoft.com/office/drawing/2014/main" id="{77883648-635F-B326-6602-515300CC9CC0}"/>
            </a:ext>
          </a:extLst>
        </xdr:cNvPr>
        <xdr:cNvCxnSpPr/>
      </xdr:nvCxnSpPr>
      <xdr:spPr>
        <a:xfrm>
          <a:off x="6696075" y="88287225"/>
          <a:ext cx="60960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147</xdr:row>
      <xdr:rowOff>266700</xdr:rowOff>
    </xdr:from>
    <xdr:to>
      <xdr:col>14</xdr:col>
      <xdr:colOff>19050</xdr:colOff>
      <xdr:row>147</xdr:row>
      <xdr:rowOff>266700</xdr:rowOff>
    </xdr:to>
    <xdr:cxnSp macro="">
      <xdr:nvCxnSpPr>
        <xdr:cNvPr id="104" name="ลูกศรเชื่อมต่อแบบตรง 103">
          <a:extLst>
            <a:ext uri="{FF2B5EF4-FFF2-40B4-BE49-F238E27FC236}">
              <a16:creationId xmlns:a16="http://schemas.microsoft.com/office/drawing/2014/main" id="{4838E20A-7AF1-1C0B-CCD0-B1D8040EC7CE}"/>
            </a:ext>
          </a:extLst>
        </xdr:cNvPr>
        <xdr:cNvCxnSpPr/>
      </xdr:nvCxnSpPr>
      <xdr:spPr>
        <a:xfrm>
          <a:off x="6677025" y="88449150"/>
          <a:ext cx="228600" cy="0"/>
        </a:xfrm>
        <a:prstGeom prst="straightConnector1">
          <a:avLst/>
        </a:prstGeom>
        <a:ln>
          <a:prstDash val="sysDash"/>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19050</xdr:colOff>
      <xdr:row>148</xdr:row>
      <xdr:rowOff>152400</xdr:rowOff>
    </xdr:from>
    <xdr:to>
      <xdr:col>18</xdr:col>
      <xdr:colOff>200025</xdr:colOff>
      <xdr:row>148</xdr:row>
      <xdr:rowOff>152400</xdr:rowOff>
    </xdr:to>
    <xdr:cxnSp macro="">
      <xdr:nvCxnSpPr>
        <xdr:cNvPr id="105" name="ลูกศรเชื่อมต่อแบบตรง 104">
          <a:extLst>
            <a:ext uri="{FF2B5EF4-FFF2-40B4-BE49-F238E27FC236}">
              <a16:creationId xmlns:a16="http://schemas.microsoft.com/office/drawing/2014/main" id="{69F3F028-3A56-E7F9-4902-A84E880D4A31}"/>
            </a:ext>
          </a:extLst>
        </xdr:cNvPr>
        <xdr:cNvCxnSpPr/>
      </xdr:nvCxnSpPr>
      <xdr:spPr>
        <a:xfrm>
          <a:off x="7324725" y="89134950"/>
          <a:ext cx="600075"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19050</xdr:colOff>
      <xdr:row>156</xdr:row>
      <xdr:rowOff>133350</xdr:rowOff>
    </xdr:from>
    <xdr:to>
      <xdr:col>19</xdr:col>
      <xdr:colOff>200025</xdr:colOff>
      <xdr:row>156</xdr:row>
      <xdr:rowOff>133350</xdr:rowOff>
    </xdr:to>
    <xdr:cxnSp macro="">
      <xdr:nvCxnSpPr>
        <xdr:cNvPr id="107" name="ลูกศรเชื่อมต่อแบบตรง 106">
          <a:extLst>
            <a:ext uri="{FF2B5EF4-FFF2-40B4-BE49-F238E27FC236}">
              <a16:creationId xmlns:a16="http://schemas.microsoft.com/office/drawing/2014/main" id="{DFED12CF-94C5-4127-C5A3-D688C2502AFE}"/>
            </a:ext>
          </a:extLst>
        </xdr:cNvPr>
        <xdr:cNvCxnSpPr/>
      </xdr:nvCxnSpPr>
      <xdr:spPr>
        <a:xfrm>
          <a:off x="6905625" y="90116025"/>
          <a:ext cx="1228725"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28575</xdr:colOff>
      <xdr:row>183</xdr:row>
      <xdr:rowOff>133350</xdr:rowOff>
    </xdr:from>
    <xdr:to>
      <xdr:col>18</xdr:col>
      <xdr:colOff>0</xdr:colOff>
      <xdr:row>183</xdr:row>
      <xdr:rowOff>133350</xdr:rowOff>
    </xdr:to>
    <xdr:cxnSp macro="">
      <xdr:nvCxnSpPr>
        <xdr:cNvPr id="109" name="ลูกศรเชื่อมต่อแบบตรง 108">
          <a:extLst>
            <a:ext uri="{FF2B5EF4-FFF2-40B4-BE49-F238E27FC236}">
              <a16:creationId xmlns:a16="http://schemas.microsoft.com/office/drawing/2014/main" id="{2C70B4F6-20CE-745C-2C1E-F8DA2532BFE0}"/>
            </a:ext>
          </a:extLst>
        </xdr:cNvPr>
        <xdr:cNvCxnSpPr/>
      </xdr:nvCxnSpPr>
      <xdr:spPr>
        <a:xfrm>
          <a:off x="7124700" y="96516825"/>
          <a:ext cx="600075"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19050</xdr:colOff>
      <xdr:row>184</xdr:row>
      <xdr:rowOff>133350</xdr:rowOff>
    </xdr:from>
    <xdr:to>
      <xdr:col>16</xdr:col>
      <xdr:colOff>0</xdr:colOff>
      <xdr:row>184</xdr:row>
      <xdr:rowOff>133350</xdr:rowOff>
    </xdr:to>
    <xdr:cxnSp macro="">
      <xdr:nvCxnSpPr>
        <xdr:cNvPr id="111" name="ลูกศรเชื่อมต่อแบบตรง 110">
          <a:extLst>
            <a:ext uri="{FF2B5EF4-FFF2-40B4-BE49-F238E27FC236}">
              <a16:creationId xmlns:a16="http://schemas.microsoft.com/office/drawing/2014/main" id="{D2382787-840B-CD89-46C7-55C07400B074}"/>
            </a:ext>
          </a:extLst>
        </xdr:cNvPr>
        <xdr:cNvCxnSpPr/>
      </xdr:nvCxnSpPr>
      <xdr:spPr>
        <a:xfrm>
          <a:off x="6696075" y="98317050"/>
          <a:ext cx="60960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185</xdr:row>
      <xdr:rowOff>161925</xdr:rowOff>
    </xdr:from>
    <xdr:to>
      <xdr:col>12</xdr:col>
      <xdr:colOff>9525</xdr:colOff>
      <xdr:row>185</xdr:row>
      <xdr:rowOff>161925</xdr:rowOff>
    </xdr:to>
    <xdr:cxnSp macro="">
      <xdr:nvCxnSpPr>
        <xdr:cNvPr id="113" name="ลูกศรเชื่อมต่อแบบตรง 112">
          <a:extLst>
            <a:ext uri="{FF2B5EF4-FFF2-40B4-BE49-F238E27FC236}">
              <a16:creationId xmlns:a16="http://schemas.microsoft.com/office/drawing/2014/main" id="{38ABEBF1-36CD-4053-A4A3-41C57F17B358}"/>
            </a:ext>
          </a:extLst>
        </xdr:cNvPr>
        <xdr:cNvCxnSpPr/>
      </xdr:nvCxnSpPr>
      <xdr:spPr>
        <a:xfrm>
          <a:off x="6257925" y="100145850"/>
          <a:ext cx="219075"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186</xdr:row>
      <xdr:rowOff>112059</xdr:rowOff>
    </xdr:from>
    <xdr:to>
      <xdr:col>12</xdr:col>
      <xdr:colOff>179294</xdr:colOff>
      <xdr:row>186</xdr:row>
      <xdr:rowOff>112059</xdr:rowOff>
    </xdr:to>
    <xdr:cxnSp macro="">
      <xdr:nvCxnSpPr>
        <xdr:cNvPr id="114" name="ลูกศรเชื่อมต่อแบบตรง 113">
          <a:extLst>
            <a:ext uri="{FF2B5EF4-FFF2-40B4-BE49-F238E27FC236}">
              <a16:creationId xmlns:a16="http://schemas.microsoft.com/office/drawing/2014/main" id="{912223C1-3F2F-477B-82C6-B97F31ADD1D5}"/>
            </a:ext>
          </a:extLst>
        </xdr:cNvPr>
        <xdr:cNvCxnSpPr/>
      </xdr:nvCxnSpPr>
      <xdr:spPr>
        <a:xfrm>
          <a:off x="5730128" y="85494159"/>
          <a:ext cx="916641"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28575</xdr:colOff>
      <xdr:row>194</xdr:row>
      <xdr:rowOff>133350</xdr:rowOff>
    </xdr:from>
    <xdr:to>
      <xdr:col>19</xdr:col>
      <xdr:colOff>190500</xdr:colOff>
      <xdr:row>194</xdr:row>
      <xdr:rowOff>133350</xdr:rowOff>
    </xdr:to>
    <xdr:cxnSp macro="">
      <xdr:nvCxnSpPr>
        <xdr:cNvPr id="117" name="ลูกศรเชื่อมต่อแบบตรง 116">
          <a:extLst>
            <a:ext uri="{FF2B5EF4-FFF2-40B4-BE49-F238E27FC236}">
              <a16:creationId xmlns:a16="http://schemas.microsoft.com/office/drawing/2014/main" id="{BF9059B9-C6A7-690E-EF9E-A671E8433121}"/>
            </a:ext>
          </a:extLst>
        </xdr:cNvPr>
        <xdr:cNvCxnSpPr/>
      </xdr:nvCxnSpPr>
      <xdr:spPr>
        <a:xfrm>
          <a:off x="5657850" y="103917750"/>
          <a:ext cx="2466975"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200025</xdr:colOff>
      <xdr:row>195</xdr:row>
      <xdr:rowOff>123825</xdr:rowOff>
    </xdr:from>
    <xdr:to>
      <xdr:col>13</xdr:col>
      <xdr:colOff>38100</xdr:colOff>
      <xdr:row>195</xdr:row>
      <xdr:rowOff>123825</xdr:rowOff>
    </xdr:to>
    <xdr:cxnSp macro="">
      <xdr:nvCxnSpPr>
        <xdr:cNvPr id="119" name="ลูกศรเชื่อมต่อแบบตรง 118">
          <a:extLst>
            <a:ext uri="{FF2B5EF4-FFF2-40B4-BE49-F238E27FC236}">
              <a16:creationId xmlns:a16="http://schemas.microsoft.com/office/drawing/2014/main" id="{D0B0D2C8-4A41-0EA3-DB17-F3F4C92D6B44}"/>
            </a:ext>
          </a:extLst>
        </xdr:cNvPr>
        <xdr:cNvCxnSpPr/>
      </xdr:nvCxnSpPr>
      <xdr:spPr>
        <a:xfrm>
          <a:off x="6457950" y="106508550"/>
          <a:ext cx="257175"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28575</xdr:colOff>
      <xdr:row>204</xdr:row>
      <xdr:rowOff>133350</xdr:rowOff>
    </xdr:from>
    <xdr:to>
      <xdr:col>20</xdr:col>
      <xdr:colOff>9525</xdr:colOff>
      <xdr:row>204</xdr:row>
      <xdr:rowOff>133350</xdr:rowOff>
    </xdr:to>
    <xdr:cxnSp macro="">
      <xdr:nvCxnSpPr>
        <xdr:cNvPr id="121" name="ลูกศรเชื่อมต่อแบบตรง 120">
          <a:extLst>
            <a:ext uri="{FF2B5EF4-FFF2-40B4-BE49-F238E27FC236}">
              <a16:creationId xmlns:a16="http://schemas.microsoft.com/office/drawing/2014/main" id="{A660A8A5-BADA-6532-918C-7AC28F292302}"/>
            </a:ext>
          </a:extLst>
        </xdr:cNvPr>
        <xdr:cNvCxnSpPr/>
      </xdr:nvCxnSpPr>
      <xdr:spPr>
        <a:xfrm>
          <a:off x="6915150" y="113718975"/>
          <a:ext cx="123825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19050</xdr:colOff>
      <xdr:row>210</xdr:row>
      <xdr:rowOff>152400</xdr:rowOff>
    </xdr:from>
    <xdr:to>
      <xdr:col>19</xdr:col>
      <xdr:colOff>200025</xdr:colOff>
      <xdr:row>210</xdr:row>
      <xdr:rowOff>152400</xdr:rowOff>
    </xdr:to>
    <xdr:cxnSp macro="">
      <xdr:nvCxnSpPr>
        <xdr:cNvPr id="123" name="ลูกศรเชื่อมต่อแบบตรง 122">
          <a:extLst>
            <a:ext uri="{FF2B5EF4-FFF2-40B4-BE49-F238E27FC236}">
              <a16:creationId xmlns:a16="http://schemas.microsoft.com/office/drawing/2014/main" id="{82F4190F-65CB-741D-B3D3-7B6C367B239A}"/>
            </a:ext>
          </a:extLst>
        </xdr:cNvPr>
        <xdr:cNvCxnSpPr/>
      </xdr:nvCxnSpPr>
      <xdr:spPr>
        <a:xfrm>
          <a:off x="7000875" y="118995825"/>
          <a:ext cx="1228725"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9525</xdr:colOff>
      <xdr:row>221</xdr:row>
      <xdr:rowOff>114300</xdr:rowOff>
    </xdr:from>
    <xdr:to>
      <xdr:col>13</xdr:col>
      <xdr:colOff>200025</xdr:colOff>
      <xdr:row>221</xdr:row>
      <xdr:rowOff>114300</xdr:rowOff>
    </xdr:to>
    <xdr:cxnSp macro="">
      <xdr:nvCxnSpPr>
        <xdr:cNvPr id="127" name="ลูกศรเชื่อมต่อแบบตรง 126">
          <a:extLst>
            <a:ext uri="{FF2B5EF4-FFF2-40B4-BE49-F238E27FC236}">
              <a16:creationId xmlns:a16="http://schemas.microsoft.com/office/drawing/2014/main" id="{937DF3B8-294E-1DBE-67B8-7A6A8A4B5329}"/>
            </a:ext>
          </a:extLst>
        </xdr:cNvPr>
        <xdr:cNvCxnSpPr/>
      </xdr:nvCxnSpPr>
      <xdr:spPr>
        <a:xfrm>
          <a:off x="6267450" y="123301125"/>
          <a:ext cx="60960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11206</xdr:colOff>
      <xdr:row>211</xdr:row>
      <xdr:rowOff>201706</xdr:rowOff>
    </xdr:from>
    <xdr:to>
      <xdr:col>20</xdr:col>
      <xdr:colOff>0</xdr:colOff>
      <xdr:row>211</xdr:row>
      <xdr:rowOff>201706</xdr:rowOff>
    </xdr:to>
    <xdr:cxnSp macro="">
      <xdr:nvCxnSpPr>
        <xdr:cNvPr id="6" name="ลูกศรเชื่อมต่อแบบตรง 5">
          <a:extLst>
            <a:ext uri="{FF2B5EF4-FFF2-40B4-BE49-F238E27FC236}">
              <a16:creationId xmlns:a16="http://schemas.microsoft.com/office/drawing/2014/main" id="{81369A9A-E879-3C1B-ACBB-C6E99B542212}"/>
            </a:ext>
          </a:extLst>
        </xdr:cNvPr>
        <xdr:cNvCxnSpPr/>
      </xdr:nvCxnSpPr>
      <xdr:spPr>
        <a:xfrm>
          <a:off x="5681382" y="120149471"/>
          <a:ext cx="2543736"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213</xdr:row>
      <xdr:rowOff>112059</xdr:rowOff>
    </xdr:from>
    <xdr:to>
      <xdr:col>12</xdr:col>
      <xdr:colOff>179294</xdr:colOff>
      <xdr:row>213</xdr:row>
      <xdr:rowOff>112059</xdr:rowOff>
    </xdr:to>
    <xdr:cxnSp macro="">
      <xdr:nvCxnSpPr>
        <xdr:cNvPr id="2" name="ลูกศรเชื่อมต่อแบบตรง 1">
          <a:extLst>
            <a:ext uri="{FF2B5EF4-FFF2-40B4-BE49-F238E27FC236}">
              <a16:creationId xmlns:a16="http://schemas.microsoft.com/office/drawing/2014/main" id="{55F07E9B-30F6-42DB-B494-DE2D90E86910}"/>
            </a:ext>
          </a:extLst>
        </xdr:cNvPr>
        <xdr:cNvCxnSpPr/>
      </xdr:nvCxnSpPr>
      <xdr:spPr>
        <a:xfrm>
          <a:off x="5771029" y="100124559"/>
          <a:ext cx="930089"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11206</xdr:colOff>
      <xdr:row>233</xdr:row>
      <xdr:rowOff>134471</xdr:rowOff>
    </xdr:from>
    <xdr:to>
      <xdr:col>16</xdr:col>
      <xdr:colOff>190500</xdr:colOff>
      <xdr:row>233</xdr:row>
      <xdr:rowOff>134471</xdr:rowOff>
    </xdr:to>
    <xdr:cxnSp macro="">
      <xdr:nvCxnSpPr>
        <xdr:cNvPr id="23" name="ลูกศรเชื่อมต่อแบบตรง 22">
          <a:extLst>
            <a:ext uri="{FF2B5EF4-FFF2-40B4-BE49-F238E27FC236}">
              <a16:creationId xmlns:a16="http://schemas.microsoft.com/office/drawing/2014/main" id="{59FC98C3-3706-0E87-4B67-E886E7DEAEAF}"/>
            </a:ext>
          </a:extLst>
        </xdr:cNvPr>
        <xdr:cNvCxnSpPr/>
      </xdr:nvCxnSpPr>
      <xdr:spPr>
        <a:xfrm>
          <a:off x="6745941" y="126794559"/>
          <a:ext cx="81803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22412</xdr:colOff>
      <xdr:row>234</xdr:row>
      <xdr:rowOff>134470</xdr:rowOff>
    </xdr:from>
    <xdr:to>
      <xdr:col>20</xdr:col>
      <xdr:colOff>0</xdr:colOff>
      <xdr:row>234</xdr:row>
      <xdr:rowOff>134470</xdr:rowOff>
    </xdr:to>
    <xdr:cxnSp macro="">
      <xdr:nvCxnSpPr>
        <xdr:cNvPr id="25" name="ลูกศรเชื่อมต่อแบบตรง 24">
          <a:extLst>
            <a:ext uri="{FF2B5EF4-FFF2-40B4-BE49-F238E27FC236}">
              <a16:creationId xmlns:a16="http://schemas.microsoft.com/office/drawing/2014/main" id="{FC91B1A3-E883-D067-2045-2C02DFC99009}"/>
            </a:ext>
          </a:extLst>
        </xdr:cNvPr>
        <xdr:cNvCxnSpPr/>
      </xdr:nvCxnSpPr>
      <xdr:spPr>
        <a:xfrm>
          <a:off x="5692588" y="127590176"/>
          <a:ext cx="253253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11206</xdr:colOff>
      <xdr:row>235</xdr:row>
      <xdr:rowOff>168089</xdr:rowOff>
    </xdr:from>
    <xdr:to>
      <xdr:col>15</xdr:col>
      <xdr:colOff>201706</xdr:colOff>
      <xdr:row>235</xdr:row>
      <xdr:rowOff>168089</xdr:rowOff>
    </xdr:to>
    <xdr:cxnSp macro="">
      <xdr:nvCxnSpPr>
        <xdr:cNvPr id="31" name="ลูกศรเชื่อมต่อแบบตรง 30">
          <a:extLst>
            <a:ext uri="{FF2B5EF4-FFF2-40B4-BE49-F238E27FC236}">
              <a16:creationId xmlns:a16="http://schemas.microsoft.com/office/drawing/2014/main" id="{014B43F3-9A51-243B-95B5-D21FCCA042E2}"/>
            </a:ext>
          </a:extLst>
        </xdr:cNvPr>
        <xdr:cNvCxnSpPr/>
      </xdr:nvCxnSpPr>
      <xdr:spPr>
        <a:xfrm>
          <a:off x="6107206" y="130234765"/>
          <a:ext cx="1255059"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11206</xdr:colOff>
      <xdr:row>236</xdr:row>
      <xdr:rowOff>156882</xdr:rowOff>
    </xdr:from>
    <xdr:to>
      <xdr:col>12</xdr:col>
      <xdr:colOff>11205</xdr:colOff>
      <xdr:row>236</xdr:row>
      <xdr:rowOff>156882</xdr:rowOff>
    </xdr:to>
    <xdr:cxnSp macro="">
      <xdr:nvCxnSpPr>
        <xdr:cNvPr id="35" name="ลูกศรเชื่อมต่อแบบตรง 34">
          <a:extLst>
            <a:ext uri="{FF2B5EF4-FFF2-40B4-BE49-F238E27FC236}">
              <a16:creationId xmlns:a16="http://schemas.microsoft.com/office/drawing/2014/main" id="{382CB5B1-B0FD-928B-428D-63B850135F05}"/>
            </a:ext>
          </a:extLst>
        </xdr:cNvPr>
        <xdr:cNvCxnSpPr/>
      </xdr:nvCxnSpPr>
      <xdr:spPr>
        <a:xfrm>
          <a:off x="5681382" y="131624294"/>
          <a:ext cx="851647"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11206</xdr:colOff>
      <xdr:row>237</xdr:row>
      <xdr:rowOff>168089</xdr:rowOff>
    </xdr:from>
    <xdr:to>
      <xdr:col>17</xdr:col>
      <xdr:colOff>201706</xdr:colOff>
      <xdr:row>237</xdr:row>
      <xdr:rowOff>168089</xdr:rowOff>
    </xdr:to>
    <xdr:cxnSp macro="">
      <xdr:nvCxnSpPr>
        <xdr:cNvPr id="42" name="ลูกศรเชื่อมต่อแบบตรง 41">
          <a:extLst>
            <a:ext uri="{FF2B5EF4-FFF2-40B4-BE49-F238E27FC236}">
              <a16:creationId xmlns:a16="http://schemas.microsoft.com/office/drawing/2014/main" id="{957936F3-8443-A48C-973F-EB71198A3D36}"/>
            </a:ext>
          </a:extLst>
        </xdr:cNvPr>
        <xdr:cNvCxnSpPr/>
      </xdr:nvCxnSpPr>
      <xdr:spPr>
        <a:xfrm>
          <a:off x="6958853" y="132431118"/>
          <a:ext cx="829235"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11206</xdr:colOff>
      <xdr:row>247</xdr:row>
      <xdr:rowOff>112059</xdr:rowOff>
    </xdr:from>
    <xdr:to>
      <xdr:col>13</xdr:col>
      <xdr:colOff>201706</xdr:colOff>
      <xdr:row>247</xdr:row>
      <xdr:rowOff>112059</xdr:rowOff>
    </xdr:to>
    <xdr:cxnSp macro="">
      <xdr:nvCxnSpPr>
        <xdr:cNvPr id="48" name="ลูกศรเชื่อมต่อแบบตรง 47">
          <a:extLst>
            <a:ext uri="{FF2B5EF4-FFF2-40B4-BE49-F238E27FC236}">
              <a16:creationId xmlns:a16="http://schemas.microsoft.com/office/drawing/2014/main" id="{F0D247CC-BBB2-432C-03D1-BA9DB63D48E0}"/>
            </a:ext>
          </a:extLst>
        </xdr:cNvPr>
        <xdr:cNvCxnSpPr/>
      </xdr:nvCxnSpPr>
      <xdr:spPr>
        <a:xfrm>
          <a:off x="6107206" y="133775824"/>
          <a:ext cx="829235"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11206</xdr:colOff>
      <xdr:row>248</xdr:row>
      <xdr:rowOff>134471</xdr:rowOff>
    </xdr:from>
    <xdr:to>
      <xdr:col>19</xdr:col>
      <xdr:colOff>0</xdr:colOff>
      <xdr:row>248</xdr:row>
      <xdr:rowOff>134471</xdr:rowOff>
    </xdr:to>
    <xdr:cxnSp macro="">
      <xdr:nvCxnSpPr>
        <xdr:cNvPr id="57" name="ลูกศรเชื่อมต่อแบบตรง 56">
          <a:extLst>
            <a:ext uri="{FF2B5EF4-FFF2-40B4-BE49-F238E27FC236}">
              <a16:creationId xmlns:a16="http://schemas.microsoft.com/office/drawing/2014/main" id="{69CCAB10-CF4A-B45B-D9A8-88B92BF06498}"/>
            </a:ext>
          </a:extLst>
        </xdr:cNvPr>
        <xdr:cNvCxnSpPr/>
      </xdr:nvCxnSpPr>
      <xdr:spPr>
        <a:xfrm>
          <a:off x="7171765" y="134403353"/>
          <a:ext cx="840441"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249</xdr:row>
      <xdr:rowOff>123265</xdr:rowOff>
    </xdr:from>
    <xdr:to>
      <xdr:col>17</xdr:col>
      <xdr:colOff>201706</xdr:colOff>
      <xdr:row>249</xdr:row>
      <xdr:rowOff>123265</xdr:rowOff>
    </xdr:to>
    <xdr:cxnSp macro="">
      <xdr:nvCxnSpPr>
        <xdr:cNvPr id="69" name="ลูกศรเชื่อมต่อแบบตรง 68">
          <a:extLst>
            <a:ext uri="{FF2B5EF4-FFF2-40B4-BE49-F238E27FC236}">
              <a16:creationId xmlns:a16="http://schemas.microsoft.com/office/drawing/2014/main" id="{3627DB23-0C43-5E2B-E076-47F99721A8B4}"/>
            </a:ext>
          </a:extLst>
        </xdr:cNvPr>
        <xdr:cNvCxnSpPr/>
      </xdr:nvCxnSpPr>
      <xdr:spPr>
        <a:xfrm>
          <a:off x="6947647" y="134997265"/>
          <a:ext cx="840441"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238</xdr:row>
      <xdr:rowOff>112059</xdr:rowOff>
    </xdr:from>
    <xdr:to>
      <xdr:col>12</xdr:col>
      <xdr:colOff>179294</xdr:colOff>
      <xdr:row>238</xdr:row>
      <xdr:rowOff>112059</xdr:rowOff>
    </xdr:to>
    <xdr:cxnSp macro="">
      <xdr:nvCxnSpPr>
        <xdr:cNvPr id="71" name="ลูกศรเชื่อมต่อแบบตรง 70">
          <a:extLst>
            <a:ext uri="{FF2B5EF4-FFF2-40B4-BE49-F238E27FC236}">
              <a16:creationId xmlns:a16="http://schemas.microsoft.com/office/drawing/2014/main" id="{1CCEDFDD-4C5F-4D97-808A-678D586A1C50}"/>
            </a:ext>
          </a:extLst>
        </xdr:cNvPr>
        <xdr:cNvCxnSpPr/>
      </xdr:nvCxnSpPr>
      <xdr:spPr>
        <a:xfrm>
          <a:off x="5771029" y="128565088"/>
          <a:ext cx="930089"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250</xdr:row>
      <xdr:rowOff>156882</xdr:rowOff>
    </xdr:from>
    <xdr:to>
      <xdr:col>19</xdr:col>
      <xdr:colOff>201706</xdr:colOff>
      <xdr:row>250</xdr:row>
      <xdr:rowOff>156882</xdr:rowOff>
    </xdr:to>
    <xdr:cxnSp macro="">
      <xdr:nvCxnSpPr>
        <xdr:cNvPr id="76" name="ลูกศรเชื่อมต่อแบบตรง 75">
          <a:extLst>
            <a:ext uri="{FF2B5EF4-FFF2-40B4-BE49-F238E27FC236}">
              <a16:creationId xmlns:a16="http://schemas.microsoft.com/office/drawing/2014/main" id="{BF2A5D55-3557-9AA0-F4F5-05ED674A6D90}"/>
            </a:ext>
          </a:extLst>
        </xdr:cNvPr>
        <xdr:cNvCxnSpPr/>
      </xdr:nvCxnSpPr>
      <xdr:spPr>
        <a:xfrm>
          <a:off x="7373471" y="137451353"/>
          <a:ext cx="840441"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201706</xdr:colOff>
      <xdr:row>251</xdr:row>
      <xdr:rowOff>179294</xdr:rowOff>
    </xdr:from>
    <xdr:to>
      <xdr:col>15</xdr:col>
      <xdr:colOff>0</xdr:colOff>
      <xdr:row>251</xdr:row>
      <xdr:rowOff>179294</xdr:rowOff>
    </xdr:to>
    <xdr:cxnSp macro="">
      <xdr:nvCxnSpPr>
        <xdr:cNvPr id="80" name="ลูกศรเชื่อมต่อแบบตรง 79">
          <a:extLst>
            <a:ext uri="{FF2B5EF4-FFF2-40B4-BE49-F238E27FC236}">
              <a16:creationId xmlns:a16="http://schemas.microsoft.com/office/drawing/2014/main" id="{113E6C77-38FA-B041-F6E0-203FA7274E18}"/>
            </a:ext>
          </a:extLst>
        </xdr:cNvPr>
        <xdr:cNvCxnSpPr/>
      </xdr:nvCxnSpPr>
      <xdr:spPr>
        <a:xfrm>
          <a:off x="6297706" y="138078882"/>
          <a:ext cx="862853"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268</xdr:row>
      <xdr:rowOff>156882</xdr:rowOff>
    </xdr:from>
    <xdr:to>
      <xdr:col>20</xdr:col>
      <xdr:colOff>0</xdr:colOff>
      <xdr:row>268</xdr:row>
      <xdr:rowOff>156882</xdr:rowOff>
    </xdr:to>
    <xdr:cxnSp macro="">
      <xdr:nvCxnSpPr>
        <xdr:cNvPr id="82" name="ลูกศรเชื่อมต่อแบบตรง 81">
          <a:extLst>
            <a:ext uri="{FF2B5EF4-FFF2-40B4-BE49-F238E27FC236}">
              <a16:creationId xmlns:a16="http://schemas.microsoft.com/office/drawing/2014/main" id="{7951622B-BBA4-4881-0162-00C6A130477E}"/>
            </a:ext>
          </a:extLst>
        </xdr:cNvPr>
        <xdr:cNvCxnSpPr/>
      </xdr:nvCxnSpPr>
      <xdr:spPr>
        <a:xfrm>
          <a:off x="5670176" y="141070853"/>
          <a:ext cx="2554942"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269</xdr:row>
      <xdr:rowOff>134470</xdr:rowOff>
    </xdr:from>
    <xdr:to>
      <xdr:col>12</xdr:col>
      <xdr:colOff>0</xdr:colOff>
      <xdr:row>269</xdr:row>
      <xdr:rowOff>134470</xdr:rowOff>
    </xdr:to>
    <xdr:cxnSp macro="">
      <xdr:nvCxnSpPr>
        <xdr:cNvPr id="90" name="ลูกศรเชื่อมต่อแบบตรง 89">
          <a:extLst>
            <a:ext uri="{FF2B5EF4-FFF2-40B4-BE49-F238E27FC236}">
              <a16:creationId xmlns:a16="http://schemas.microsoft.com/office/drawing/2014/main" id="{62385A9F-C7F1-8D9B-28B6-B404FD80DD32}"/>
            </a:ext>
          </a:extLst>
        </xdr:cNvPr>
        <xdr:cNvCxnSpPr/>
      </xdr:nvCxnSpPr>
      <xdr:spPr>
        <a:xfrm>
          <a:off x="5883088" y="144667941"/>
          <a:ext cx="638736"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9525</xdr:colOff>
      <xdr:row>270</xdr:row>
      <xdr:rowOff>161925</xdr:rowOff>
    </xdr:from>
    <xdr:to>
      <xdr:col>13</xdr:col>
      <xdr:colOff>200025</xdr:colOff>
      <xdr:row>270</xdr:row>
      <xdr:rowOff>161925</xdr:rowOff>
    </xdr:to>
    <xdr:cxnSp macro="">
      <xdr:nvCxnSpPr>
        <xdr:cNvPr id="96" name="ลูกศรเชื่อมต่อแบบตรง 95">
          <a:extLst>
            <a:ext uri="{FF2B5EF4-FFF2-40B4-BE49-F238E27FC236}">
              <a16:creationId xmlns:a16="http://schemas.microsoft.com/office/drawing/2014/main" id="{2BBB14E0-7B20-1A8E-A852-0C62A0595079}"/>
            </a:ext>
          </a:extLst>
        </xdr:cNvPr>
        <xdr:cNvCxnSpPr/>
      </xdr:nvCxnSpPr>
      <xdr:spPr>
        <a:xfrm>
          <a:off x="6296025" y="146151600"/>
          <a:ext cx="60960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270</xdr:row>
      <xdr:rowOff>381000</xdr:rowOff>
    </xdr:from>
    <xdr:to>
      <xdr:col>13</xdr:col>
      <xdr:colOff>200025</xdr:colOff>
      <xdr:row>270</xdr:row>
      <xdr:rowOff>381000</xdr:rowOff>
    </xdr:to>
    <xdr:cxnSp macro="">
      <xdr:nvCxnSpPr>
        <xdr:cNvPr id="99" name="ตัวเชื่อมต่อตรง 98">
          <a:extLst>
            <a:ext uri="{FF2B5EF4-FFF2-40B4-BE49-F238E27FC236}">
              <a16:creationId xmlns:a16="http://schemas.microsoft.com/office/drawing/2014/main" id="{6BB9A8DF-1078-2CD0-6F31-FB437FDB2CB8}"/>
            </a:ext>
          </a:extLst>
        </xdr:cNvPr>
        <xdr:cNvCxnSpPr/>
      </xdr:nvCxnSpPr>
      <xdr:spPr>
        <a:xfrm>
          <a:off x="6705600" y="146370675"/>
          <a:ext cx="200025"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269</xdr:row>
      <xdr:rowOff>342900</xdr:rowOff>
    </xdr:from>
    <xdr:to>
      <xdr:col>10</xdr:col>
      <xdr:colOff>200025</xdr:colOff>
      <xdr:row>269</xdr:row>
      <xdr:rowOff>342900</xdr:rowOff>
    </xdr:to>
    <xdr:cxnSp macro="">
      <xdr:nvCxnSpPr>
        <xdr:cNvPr id="101" name="ตัวเชื่อมต่อตรง 100">
          <a:extLst>
            <a:ext uri="{FF2B5EF4-FFF2-40B4-BE49-F238E27FC236}">
              <a16:creationId xmlns:a16="http://schemas.microsoft.com/office/drawing/2014/main" id="{050007F8-9FA5-3865-C6D7-15CD31C5665D}"/>
            </a:ext>
          </a:extLst>
        </xdr:cNvPr>
        <xdr:cNvCxnSpPr/>
      </xdr:nvCxnSpPr>
      <xdr:spPr>
        <a:xfrm>
          <a:off x="6076950" y="144532350"/>
          <a:ext cx="200025"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238</xdr:row>
      <xdr:rowOff>112059</xdr:rowOff>
    </xdr:from>
    <xdr:to>
      <xdr:col>12</xdr:col>
      <xdr:colOff>179294</xdr:colOff>
      <xdr:row>238</xdr:row>
      <xdr:rowOff>112059</xdr:rowOff>
    </xdr:to>
    <xdr:cxnSp macro="">
      <xdr:nvCxnSpPr>
        <xdr:cNvPr id="110" name="ลูกศรเชื่อมต่อแบบตรง 109">
          <a:extLst>
            <a:ext uri="{FF2B5EF4-FFF2-40B4-BE49-F238E27FC236}">
              <a16:creationId xmlns:a16="http://schemas.microsoft.com/office/drawing/2014/main" id="{019C558B-332D-41D2-ADB5-6F2BCED6C4BA}"/>
            </a:ext>
          </a:extLst>
        </xdr:cNvPr>
        <xdr:cNvCxnSpPr/>
      </xdr:nvCxnSpPr>
      <xdr:spPr>
        <a:xfrm>
          <a:off x="5758703" y="142701309"/>
          <a:ext cx="916641"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152400</xdr:colOff>
      <xdr:row>239</xdr:row>
      <xdr:rowOff>123825</xdr:rowOff>
    </xdr:from>
    <xdr:to>
      <xdr:col>12</xdr:col>
      <xdr:colOff>190500</xdr:colOff>
      <xdr:row>239</xdr:row>
      <xdr:rowOff>123825</xdr:rowOff>
    </xdr:to>
    <xdr:cxnSp macro="">
      <xdr:nvCxnSpPr>
        <xdr:cNvPr id="112" name="ตัวเชื่อมต่อตรง 111">
          <a:extLst>
            <a:ext uri="{FF2B5EF4-FFF2-40B4-BE49-F238E27FC236}">
              <a16:creationId xmlns:a16="http://schemas.microsoft.com/office/drawing/2014/main" id="{A78C012F-EB07-481D-95FA-3D63EB51DEAF}"/>
            </a:ext>
          </a:extLst>
        </xdr:cNvPr>
        <xdr:cNvCxnSpPr/>
      </xdr:nvCxnSpPr>
      <xdr:spPr>
        <a:xfrm>
          <a:off x="5810250" y="142913100"/>
          <a:ext cx="876300"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200025</xdr:colOff>
      <xdr:row>247</xdr:row>
      <xdr:rowOff>333375</xdr:rowOff>
    </xdr:from>
    <xdr:to>
      <xdr:col>13</xdr:col>
      <xdr:colOff>0</xdr:colOff>
      <xdr:row>247</xdr:row>
      <xdr:rowOff>333375</xdr:rowOff>
    </xdr:to>
    <xdr:cxnSp macro="">
      <xdr:nvCxnSpPr>
        <xdr:cNvPr id="125" name="ตัวเชื่อมต่อตรง 124">
          <a:extLst>
            <a:ext uri="{FF2B5EF4-FFF2-40B4-BE49-F238E27FC236}">
              <a16:creationId xmlns:a16="http://schemas.microsoft.com/office/drawing/2014/main" id="{678F2C3B-7F18-EA7C-B83E-46928C21F1F2}"/>
            </a:ext>
          </a:extLst>
        </xdr:cNvPr>
        <xdr:cNvCxnSpPr/>
      </xdr:nvCxnSpPr>
      <xdr:spPr>
        <a:xfrm>
          <a:off x="6486525" y="133721475"/>
          <a:ext cx="219075"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213</xdr:row>
      <xdr:rowOff>112059</xdr:rowOff>
    </xdr:from>
    <xdr:to>
      <xdr:col>12</xdr:col>
      <xdr:colOff>179294</xdr:colOff>
      <xdr:row>213</xdr:row>
      <xdr:rowOff>112059</xdr:rowOff>
    </xdr:to>
    <xdr:cxnSp macro="">
      <xdr:nvCxnSpPr>
        <xdr:cNvPr id="126" name="ลูกศรเชื่อมต่อแบบตรง 125">
          <a:extLst>
            <a:ext uri="{FF2B5EF4-FFF2-40B4-BE49-F238E27FC236}">
              <a16:creationId xmlns:a16="http://schemas.microsoft.com/office/drawing/2014/main" id="{2B944953-163B-4671-9DC0-E8D057979AE0}"/>
            </a:ext>
          </a:extLst>
        </xdr:cNvPr>
        <xdr:cNvCxnSpPr/>
      </xdr:nvCxnSpPr>
      <xdr:spPr>
        <a:xfrm>
          <a:off x="5825378" y="128299509"/>
          <a:ext cx="916641"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213</xdr:row>
      <xdr:rowOff>112059</xdr:rowOff>
    </xdr:from>
    <xdr:to>
      <xdr:col>12</xdr:col>
      <xdr:colOff>179294</xdr:colOff>
      <xdr:row>213</xdr:row>
      <xdr:rowOff>112059</xdr:rowOff>
    </xdr:to>
    <xdr:cxnSp macro="">
      <xdr:nvCxnSpPr>
        <xdr:cNvPr id="128" name="ลูกศรเชื่อมต่อแบบตรง 127">
          <a:extLst>
            <a:ext uri="{FF2B5EF4-FFF2-40B4-BE49-F238E27FC236}">
              <a16:creationId xmlns:a16="http://schemas.microsoft.com/office/drawing/2014/main" id="{8FC77715-9CDC-4DA6-9BE8-452F33C3B3BD}"/>
            </a:ext>
          </a:extLst>
        </xdr:cNvPr>
        <xdr:cNvCxnSpPr/>
      </xdr:nvCxnSpPr>
      <xdr:spPr>
        <a:xfrm>
          <a:off x="5825378" y="128299509"/>
          <a:ext cx="916641"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213</xdr:row>
      <xdr:rowOff>112059</xdr:rowOff>
    </xdr:from>
    <xdr:to>
      <xdr:col>12</xdr:col>
      <xdr:colOff>179294</xdr:colOff>
      <xdr:row>213</xdr:row>
      <xdr:rowOff>112059</xdr:rowOff>
    </xdr:to>
    <xdr:cxnSp macro="">
      <xdr:nvCxnSpPr>
        <xdr:cNvPr id="129" name="ลูกศรเชื่อมต่อแบบตรง 128">
          <a:extLst>
            <a:ext uri="{FF2B5EF4-FFF2-40B4-BE49-F238E27FC236}">
              <a16:creationId xmlns:a16="http://schemas.microsoft.com/office/drawing/2014/main" id="{2157CCB4-E234-47C9-B02A-C926B5ACEF0F}"/>
            </a:ext>
          </a:extLst>
        </xdr:cNvPr>
        <xdr:cNvCxnSpPr/>
      </xdr:nvCxnSpPr>
      <xdr:spPr>
        <a:xfrm>
          <a:off x="5825378" y="128299509"/>
          <a:ext cx="916641"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152400</xdr:colOff>
      <xdr:row>214</xdr:row>
      <xdr:rowOff>123825</xdr:rowOff>
    </xdr:from>
    <xdr:to>
      <xdr:col>12</xdr:col>
      <xdr:colOff>190500</xdr:colOff>
      <xdr:row>214</xdr:row>
      <xdr:rowOff>123825</xdr:rowOff>
    </xdr:to>
    <xdr:cxnSp macro="">
      <xdr:nvCxnSpPr>
        <xdr:cNvPr id="130" name="ตัวเชื่อมต่อตรง 129">
          <a:extLst>
            <a:ext uri="{FF2B5EF4-FFF2-40B4-BE49-F238E27FC236}">
              <a16:creationId xmlns:a16="http://schemas.microsoft.com/office/drawing/2014/main" id="{FD1403A9-BD98-4D3B-BB53-99DDB5B016E0}"/>
            </a:ext>
          </a:extLst>
        </xdr:cNvPr>
        <xdr:cNvCxnSpPr/>
      </xdr:nvCxnSpPr>
      <xdr:spPr>
        <a:xfrm>
          <a:off x="5876925" y="128511300"/>
          <a:ext cx="876300"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186</xdr:row>
      <xdr:rowOff>112059</xdr:rowOff>
    </xdr:from>
    <xdr:to>
      <xdr:col>12</xdr:col>
      <xdr:colOff>179294</xdr:colOff>
      <xdr:row>186</xdr:row>
      <xdr:rowOff>112059</xdr:rowOff>
    </xdr:to>
    <xdr:cxnSp macro="">
      <xdr:nvCxnSpPr>
        <xdr:cNvPr id="131" name="ลูกศรเชื่อมต่อแบบตรง 130">
          <a:extLst>
            <a:ext uri="{FF2B5EF4-FFF2-40B4-BE49-F238E27FC236}">
              <a16:creationId xmlns:a16="http://schemas.microsoft.com/office/drawing/2014/main" id="{01E7EE8D-9B3F-4614-9D0E-F9B174F5D41F}"/>
            </a:ext>
          </a:extLst>
        </xdr:cNvPr>
        <xdr:cNvCxnSpPr/>
      </xdr:nvCxnSpPr>
      <xdr:spPr>
        <a:xfrm>
          <a:off x="5825378" y="121412934"/>
          <a:ext cx="916641"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186</xdr:row>
      <xdr:rowOff>112059</xdr:rowOff>
    </xdr:from>
    <xdr:to>
      <xdr:col>12</xdr:col>
      <xdr:colOff>179294</xdr:colOff>
      <xdr:row>186</xdr:row>
      <xdr:rowOff>112059</xdr:rowOff>
    </xdr:to>
    <xdr:cxnSp macro="">
      <xdr:nvCxnSpPr>
        <xdr:cNvPr id="132" name="ลูกศรเชื่อมต่อแบบตรง 131">
          <a:extLst>
            <a:ext uri="{FF2B5EF4-FFF2-40B4-BE49-F238E27FC236}">
              <a16:creationId xmlns:a16="http://schemas.microsoft.com/office/drawing/2014/main" id="{2CF7F616-FEC3-4CFB-9703-1896078F530E}"/>
            </a:ext>
          </a:extLst>
        </xdr:cNvPr>
        <xdr:cNvCxnSpPr/>
      </xdr:nvCxnSpPr>
      <xdr:spPr>
        <a:xfrm>
          <a:off x="5825378" y="121412934"/>
          <a:ext cx="916641"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186</xdr:row>
      <xdr:rowOff>112059</xdr:rowOff>
    </xdr:from>
    <xdr:to>
      <xdr:col>12</xdr:col>
      <xdr:colOff>179294</xdr:colOff>
      <xdr:row>186</xdr:row>
      <xdr:rowOff>112059</xdr:rowOff>
    </xdr:to>
    <xdr:cxnSp macro="">
      <xdr:nvCxnSpPr>
        <xdr:cNvPr id="133" name="ลูกศรเชื่อมต่อแบบตรง 132">
          <a:extLst>
            <a:ext uri="{FF2B5EF4-FFF2-40B4-BE49-F238E27FC236}">
              <a16:creationId xmlns:a16="http://schemas.microsoft.com/office/drawing/2014/main" id="{C98BDECF-F23B-43B0-9BA7-771B4ABD8613}"/>
            </a:ext>
          </a:extLst>
        </xdr:cNvPr>
        <xdr:cNvCxnSpPr/>
      </xdr:nvCxnSpPr>
      <xdr:spPr>
        <a:xfrm>
          <a:off x="5825378" y="121412934"/>
          <a:ext cx="916641"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186</xdr:row>
      <xdr:rowOff>112059</xdr:rowOff>
    </xdr:from>
    <xdr:to>
      <xdr:col>12</xdr:col>
      <xdr:colOff>179294</xdr:colOff>
      <xdr:row>186</xdr:row>
      <xdr:rowOff>112059</xdr:rowOff>
    </xdr:to>
    <xdr:cxnSp macro="">
      <xdr:nvCxnSpPr>
        <xdr:cNvPr id="134" name="ลูกศรเชื่อมต่อแบบตรง 133">
          <a:extLst>
            <a:ext uri="{FF2B5EF4-FFF2-40B4-BE49-F238E27FC236}">
              <a16:creationId xmlns:a16="http://schemas.microsoft.com/office/drawing/2014/main" id="{EA89FF84-DA6E-4005-AF40-C7441BBBB87B}"/>
            </a:ext>
          </a:extLst>
        </xdr:cNvPr>
        <xdr:cNvCxnSpPr/>
      </xdr:nvCxnSpPr>
      <xdr:spPr>
        <a:xfrm>
          <a:off x="5825378" y="121412934"/>
          <a:ext cx="916641"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152400</xdr:colOff>
      <xdr:row>187</xdr:row>
      <xdr:rowOff>123825</xdr:rowOff>
    </xdr:from>
    <xdr:to>
      <xdr:col>12</xdr:col>
      <xdr:colOff>190500</xdr:colOff>
      <xdr:row>187</xdr:row>
      <xdr:rowOff>123825</xdr:rowOff>
    </xdr:to>
    <xdr:cxnSp macro="">
      <xdr:nvCxnSpPr>
        <xdr:cNvPr id="135" name="ตัวเชื่อมต่อตรง 134">
          <a:extLst>
            <a:ext uri="{FF2B5EF4-FFF2-40B4-BE49-F238E27FC236}">
              <a16:creationId xmlns:a16="http://schemas.microsoft.com/office/drawing/2014/main" id="{1222CDCE-AF64-49A1-BCA4-E4BDD026B985}"/>
            </a:ext>
          </a:extLst>
        </xdr:cNvPr>
        <xdr:cNvCxnSpPr/>
      </xdr:nvCxnSpPr>
      <xdr:spPr>
        <a:xfrm>
          <a:off x="5876925" y="121624725"/>
          <a:ext cx="876300"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278</xdr:row>
      <xdr:rowOff>180975</xdr:rowOff>
    </xdr:from>
    <xdr:to>
      <xdr:col>18</xdr:col>
      <xdr:colOff>190500</xdr:colOff>
      <xdr:row>278</xdr:row>
      <xdr:rowOff>180975</xdr:rowOff>
    </xdr:to>
    <xdr:cxnSp macro="">
      <xdr:nvCxnSpPr>
        <xdr:cNvPr id="137" name="ลูกศรเชื่อมต่อแบบตรง 136">
          <a:extLst>
            <a:ext uri="{FF2B5EF4-FFF2-40B4-BE49-F238E27FC236}">
              <a16:creationId xmlns:a16="http://schemas.microsoft.com/office/drawing/2014/main" id="{8561F802-7957-380C-9D65-DD795440A19C}"/>
            </a:ext>
          </a:extLst>
        </xdr:cNvPr>
        <xdr:cNvCxnSpPr/>
      </xdr:nvCxnSpPr>
      <xdr:spPr>
        <a:xfrm>
          <a:off x="6353175" y="147970875"/>
          <a:ext cx="165735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278</xdr:row>
      <xdr:rowOff>438150</xdr:rowOff>
    </xdr:from>
    <xdr:to>
      <xdr:col>13</xdr:col>
      <xdr:colOff>200025</xdr:colOff>
      <xdr:row>278</xdr:row>
      <xdr:rowOff>438150</xdr:rowOff>
    </xdr:to>
    <xdr:cxnSp macro="">
      <xdr:nvCxnSpPr>
        <xdr:cNvPr id="141" name="ตัวเชื่อมต่อตรง 140">
          <a:extLst>
            <a:ext uri="{FF2B5EF4-FFF2-40B4-BE49-F238E27FC236}">
              <a16:creationId xmlns:a16="http://schemas.microsoft.com/office/drawing/2014/main" id="{DCD4A333-FCF3-498C-0110-704845BB688C}"/>
            </a:ext>
          </a:extLst>
        </xdr:cNvPr>
        <xdr:cNvCxnSpPr/>
      </xdr:nvCxnSpPr>
      <xdr:spPr>
        <a:xfrm>
          <a:off x="6772275" y="148228050"/>
          <a:ext cx="200025"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254</xdr:row>
      <xdr:rowOff>112059</xdr:rowOff>
    </xdr:from>
    <xdr:to>
      <xdr:col>12</xdr:col>
      <xdr:colOff>179294</xdr:colOff>
      <xdr:row>254</xdr:row>
      <xdr:rowOff>112059</xdr:rowOff>
    </xdr:to>
    <xdr:cxnSp macro="">
      <xdr:nvCxnSpPr>
        <xdr:cNvPr id="142" name="ลูกศรเชื่อมต่อแบบตรง 141">
          <a:extLst>
            <a:ext uri="{FF2B5EF4-FFF2-40B4-BE49-F238E27FC236}">
              <a16:creationId xmlns:a16="http://schemas.microsoft.com/office/drawing/2014/main" id="{3847AABF-0D3D-449B-984C-BE6F74827D55}"/>
            </a:ext>
          </a:extLst>
        </xdr:cNvPr>
        <xdr:cNvCxnSpPr/>
      </xdr:nvCxnSpPr>
      <xdr:spPr>
        <a:xfrm>
          <a:off x="5825378" y="142701309"/>
          <a:ext cx="916641"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152400</xdr:colOff>
      <xdr:row>255</xdr:row>
      <xdr:rowOff>123825</xdr:rowOff>
    </xdr:from>
    <xdr:to>
      <xdr:col>12</xdr:col>
      <xdr:colOff>190500</xdr:colOff>
      <xdr:row>255</xdr:row>
      <xdr:rowOff>123825</xdr:rowOff>
    </xdr:to>
    <xdr:cxnSp macro="">
      <xdr:nvCxnSpPr>
        <xdr:cNvPr id="143" name="ตัวเชื่อมต่อตรง 142">
          <a:extLst>
            <a:ext uri="{FF2B5EF4-FFF2-40B4-BE49-F238E27FC236}">
              <a16:creationId xmlns:a16="http://schemas.microsoft.com/office/drawing/2014/main" id="{296330A2-B5D2-4340-94A5-502C05C3FDBA}"/>
            </a:ext>
          </a:extLst>
        </xdr:cNvPr>
        <xdr:cNvCxnSpPr/>
      </xdr:nvCxnSpPr>
      <xdr:spPr>
        <a:xfrm>
          <a:off x="5876925" y="142913100"/>
          <a:ext cx="876300"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200025</xdr:colOff>
      <xdr:row>284</xdr:row>
      <xdr:rowOff>133350</xdr:rowOff>
    </xdr:from>
    <xdr:to>
      <xdr:col>15</xdr:col>
      <xdr:colOff>200025</xdr:colOff>
      <xdr:row>284</xdr:row>
      <xdr:rowOff>133350</xdr:rowOff>
    </xdr:to>
    <xdr:cxnSp macro="">
      <xdr:nvCxnSpPr>
        <xdr:cNvPr id="145" name="ลูกศรเชื่อมต่อแบบตรง 144">
          <a:extLst>
            <a:ext uri="{FF2B5EF4-FFF2-40B4-BE49-F238E27FC236}">
              <a16:creationId xmlns:a16="http://schemas.microsoft.com/office/drawing/2014/main" id="{61265AD9-F32F-217F-01D5-9A4F62971FD7}"/>
            </a:ext>
          </a:extLst>
        </xdr:cNvPr>
        <xdr:cNvCxnSpPr/>
      </xdr:nvCxnSpPr>
      <xdr:spPr>
        <a:xfrm>
          <a:off x="6762750" y="152323800"/>
          <a:ext cx="62865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284</xdr:row>
      <xdr:rowOff>304800</xdr:rowOff>
    </xdr:from>
    <xdr:to>
      <xdr:col>14</xdr:col>
      <xdr:colOff>0</xdr:colOff>
      <xdr:row>284</xdr:row>
      <xdr:rowOff>304800</xdr:rowOff>
    </xdr:to>
    <xdr:cxnSp macro="">
      <xdr:nvCxnSpPr>
        <xdr:cNvPr id="147" name="ตัวเชื่อมต่อตรง 146">
          <a:extLst>
            <a:ext uri="{FF2B5EF4-FFF2-40B4-BE49-F238E27FC236}">
              <a16:creationId xmlns:a16="http://schemas.microsoft.com/office/drawing/2014/main" id="{9B9BC6A9-6E06-4180-E422-E8DF422176B5}"/>
            </a:ext>
          </a:extLst>
        </xdr:cNvPr>
        <xdr:cNvCxnSpPr/>
      </xdr:nvCxnSpPr>
      <xdr:spPr>
        <a:xfrm>
          <a:off x="6772275" y="152495250"/>
          <a:ext cx="209550"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200025</xdr:colOff>
      <xdr:row>285</xdr:row>
      <xdr:rowOff>133350</xdr:rowOff>
    </xdr:from>
    <xdr:to>
      <xdr:col>15</xdr:col>
      <xdr:colOff>200025</xdr:colOff>
      <xdr:row>285</xdr:row>
      <xdr:rowOff>133350</xdr:rowOff>
    </xdr:to>
    <xdr:cxnSp macro="">
      <xdr:nvCxnSpPr>
        <xdr:cNvPr id="148" name="ลูกศรเชื่อมต่อแบบตรง 147">
          <a:extLst>
            <a:ext uri="{FF2B5EF4-FFF2-40B4-BE49-F238E27FC236}">
              <a16:creationId xmlns:a16="http://schemas.microsoft.com/office/drawing/2014/main" id="{7C118FBC-E9A6-4DC7-8504-829280C6D0B3}"/>
            </a:ext>
          </a:extLst>
        </xdr:cNvPr>
        <xdr:cNvCxnSpPr/>
      </xdr:nvCxnSpPr>
      <xdr:spPr>
        <a:xfrm>
          <a:off x="6762750" y="152323800"/>
          <a:ext cx="62865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285</xdr:row>
      <xdr:rowOff>304800</xdr:rowOff>
    </xdr:from>
    <xdr:to>
      <xdr:col>14</xdr:col>
      <xdr:colOff>0</xdr:colOff>
      <xdr:row>285</xdr:row>
      <xdr:rowOff>304800</xdr:rowOff>
    </xdr:to>
    <xdr:cxnSp macro="">
      <xdr:nvCxnSpPr>
        <xdr:cNvPr id="149" name="ตัวเชื่อมต่อตรง 148">
          <a:extLst>
            <a:ext uri="{FF2B5EF4-FFF2-40B4-BE49-F238E27FC236}">
              <a16:creationId xmlns:a16="http://schemas.microsoft.com/office/drawing/2014/main" id="{10BD7E80-1573-4502-A028-A52E96B4C0CA}"/>
            </a:ext>
          </a:extLst>
        </xdr:cNvPr>
        <xdr:cNvCxnSpPr/>
      </xdr:nvCxnSpPr>
      <xdr:spPr>
        <a:xfrm>
          <a:off x="6772275" y="152495250"/>
          <a:ext cx="209550"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292</xdr:row>
      <xdr:rowOff>123825</xdr:rowOff>
    </xdr:from>
    <xdr:to>
      <xdr:col>13</xdr:col>
      <xdr:colOff>200025</xdr:colOff>
      <xdr:row>292</xdr:row>
      <xdr:rowOff>123825</xdr:rowOff>
    </xdr:to>
    <xdr:cxnSp macro="">
      <xdr:nvCxnSpPr>
        <xdr:cNvPr id="151" name="ลูกศรเชื่อมต่อแบบตรง 150">
          <a:extLst>
            <a:ext uri="{FF2B5EF4-FFF2-40B4-BE49-F238E27FC236}">
              <a16:creationId xmlns:a16="http://schemas.microsoft.com/office/drawing/2014/main" id="{8274131E-B528-1767-B193-73057AEAF2C0}"/>
            </a:ext>
          </a:extLst>
        </xdr:cNvPr>
        <xdr:cNvCxnSpPr/>
      </xdr:nvCxnSpPr>
      <xdr:spPr>
        <a:xfrm>
          <a:off x="6562725" y="156152850"/>
          <a:ext cx="409575"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200025</xdr:colOff>
      <xdr:row>292</xdr:row>
      <xdr:rowOff>314325</xdr:rowOff>
    </xdr:from>
    <xdr:to>
      <xdr:col>13</xdr:col>
      <xdr:colOff>200025</xdr:colOff>
      <xdr:row>292</xdr:row>
      <xdr:rowOff>314325</xdr:rowOff>
    </xdr:to>
    <xdr:cxnSp macro="">
      <xdr:nvCxnSpPr>
        <xdr:cNvPr id="153" name="ตัวเชื่อมต่อตรง 152">
          <a:extLst>
            <a:ext uri="{FF2B5EF4-FFF2-40B4-BE49-F238E27FC236}">
              <a16:creationId xmlns:a16="http://schemas.microsoft.com/office/drawing/2014/main" id="{1AA7B936-BE5E-B609-73D1-2BB818E889DB}"/>
            </a:ext>
          </a:extLst>
        </xdr:cNvPr>
        <xdr:cNvCxnSpPr/>
      </xdr:nvCxnSpPr>
      <xdr:spPr>
        <a:xfrm>
          <a:off x="6762750" y="156343350"/>
          <a:ext cx="209550"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9525</xdr:colOff>
      <xdr:row>294</xdr:row>
      <xdr:rowOff>142875</xdr:rowOff>
    </xdr:from>
    <xdr:to>
      <xdr:col>20</xdr:col>
      <xdr:colOff>0</xdr:colOff>
      <xdr:row>294</xdr:row>
      <xdr:rowOff>142875</xdr:rowOff>
    </xdr:to>
    <xdr:cxnSp macro="">
      <xdr:nvCxnSpPr>
        <xdr:cNvPr id="157" name="ลูกศรเชื่อมต่อแบบตรง 156">
          <a:extLst>
            <a:ext uri="{FF2B5EF4-FFF2-40B4-BE49-F238E27FC236}">
              <a16:creationId xmlns:a16="http://schemas.microsoft.com/office/drawing/2014/main" id="{9BE35CCC-2A8D-1A11-8189-5C70AC38FD7C}"/>
            </a:ext>
          </a:extLst>
        </xdr:cNvPr>
        <xdr:cNvCxnSpPr/>
      </xdr:nvCxnSpPr>
      <xdr:spPr>
        <a:xfrm>
          <a:off x="8039100" y="159372300"/>
          <a:ext cx="200025"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9525</xdr:colOff>
      <xdr:row>295</xdr:row>
      <xdr:rowOff>171450</xdr:rowOff>
    </xdr:from>
    <xdr:to>
      <xdr:col>19</xdr:col>
      <xdr:colOff>19050</xdr:colOff>
      <xdr:row>295</xdr:row>
      <xdr:rowOff>171450</xdr:rowOff>
    </xdr:to>
    <xdr:cxnSp macro="">
      <xdr:nvCxnSpPr>
        <xdr:cNvPr id="161" name="ลูกศรเชื่อมต่อแบบตรง 160">
          <a:extLst>
            <a:ext uri="{FF2B5EF4-FFF2-40B4-BE49-F238E27FC236}">
              <a16:creationId xmlns:a16="http://schemas.microsoft.com/office/drawing/2014/main" id="{3E9B6BAB-A04C-19B4-A1DA-9606132D979B}"/>
            </a:ext>
          </a:extLst>
        </xdr:cNvPr>
        <xdr:cNvCxnSpPr/>
      </xdr:nvCxnSpPr>
      <xdr:spPr>
        <a:xfrm>
          <a:off x="7620000" y="160200975"/>
          <a:ext cx="428625"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9525</xdr:colOff>
      <xdr:row>296</xdr:row>
      <xdr:rowOff>142875</xdr:rowOff>
    </xdr:from>
    <xdr:to>
      <xdr:col>11</xdr:col>
      <xdr:colOff>0</xdr:colOff>
      <xdr:row>296</xdr:row>
      <xdr:rowOff>142875</xdr:rowOff>
    </xdr:to>
    <xdr:cxnSp macro="">
      <xdr:nvCxnSpPr>
        <xdr:cNvPr id="163" name="ลูกศรเชื่อมต่อแบบตรง 162">
          <a:extLst>
            <a:ext uri="{FF2B5EF4-FFF2-40B4-BE49-F238E27FC236}">
              <a16:creationId xmlns:a16="http://schemas.microsoft.com/office/drawing/2014/main" id="{177E54F6-6C95-CD2E-514C-D15C21C6DE33}"/>
            </a:ext>
          </a:extLst>
        </xdr:cNvPr>
        <xdr:cNvCxnSpPr/>
      </xdr:nvCxnSpPr>
      <xdr:spPr>
        <a:xfrm>
          <a:off x="5943600" y="161972625"/>
          <a:ext cx="409575"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302</xdr:row>
      <xdr:rowOff>161925</xdr:rowOff>
    </xdr:from>
    <xdr:to>
      <xdr:col>17</xdr:col>
      <xdr:colOff>200025</xdr:colOff>
      <xdr:row>302</xdr:row>
      <xdr:rowOff>161925</xdr:rowOff>
    </xdr:to>
    <xdr:cxnSp macro="">
      <xdr:nvCxnSpPr>
        <xdr:cNvPr id="165" name="ลูกศรเชื่อมต่อแบบตรง 164">
          <a:extLst>
            <a:ext uri="{FF2B5EF4-FFF2-40B4-BE49-F238E27FC236}">
              <a16:creationId xmlns:a16="http://schemas.microsoft.com/office/drawing/2014/main" id="{D794258B-0DC9-DB21-15BF-16F6CB8DB61E}"/>
            </a:ext>
          </a:extLst>
        </xdr:cNvPr>
        <xdr:cNvCxnSpPr/>
      </xdr:nvCxnSpPr>
      <xdr:spPr>
        <a:xfrm>
          <a:off x="7400925" y="163191825"/>
          <a:ext cx="409575"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303</xdr:row>
      <xdr:rowOff>171450</xdr:rowOff>
    </xdr:from>
    <xdr:to>
      <xdr:col>17</xdr:col>
      <xdr:colOff>200025</xdr:colOff>
      <xdr:row>303</xdr:row>
      <xdr:rowOff>171450</xdr:rowOff>
    </xdr:to>
    <xdr:cxnSp macro="">
      <xdr:nvCxnSpPr>
        <xdr:cNvPr id="166" name="ลูกศรเชื่อมต่อแบบตรง 165">
          <a:extLst>
            <a:ext uri="{FF2B5EF4-FFF2-40B4-BE49-F238E27FC236}">
              <a16:creationId xmlns:a16="http://schemas.microsoft.com/office/drawing/2014/main" id="{A3E4F21A-B612-B38B-5CE0-5AE9DC1053F7}"/>
            </a:ext>
          </a:extLst>
        </xdr:cNvPr>
        <xdr:cNvCxnSpPr/>
      </xdr:nvCxnSpPr>
      <xdr:spPr>
        <a:xfrm>
          <a:off x="7400925" y="164201475"/>
          <a:ext cx="409575"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200025</xdr:colOff>
      <xdr:row>304</xdr:row>
      <xdr:rowOff>152400</xdr:rowOff>
    </xdr:from>
    <xdr:to>
      <xdr:col>16</xdr:col>
      <xdr:colOff>0</xdr:colOff>
      <xdr:row>304</xdr:row>
      <xdr:rowOff>152400</xdr:rowOff>
    </xdr:to>
    <xdr:cxnSp macro="">
      <xdr:nvCxnSpPr>
        <xdr:cNvPr id="170" name="ลูกศรเชื่อมต่อแบบตรง 169">
          <a:extLst>
            <a:ext uri="{FF2B5EF4-FFF2-40B4-BE49-F238E27FC236}">
              <a16:creationId xmlns:a16="http://schemas.microsoft.com/office/drawing/2014/main" id="{FEC5F6E7-9678-DBA5-AB55-E6EFF6D8EC66}"/>
            </a:ext>
          </a:extLst>
        </xdr:cNvPr>
        <xdr:cNvCxnSpPr/>
      </xdr:nvCxnSpPr>
      <xdr:spPr>
        <a:xfrm>
          <a:off x="6762750" y="166582725"/>
          <a:ext cx="638175"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305</xdr:row>
      <xdr:rowOff>371475</xdr:rowOff>
    </xdr:from>
    <xdr:to>
      <xdr:col>12</xdr:col>
      <xdr:colOff>0</xdr:colOff>
      <xdr:row>305</xdr:row>
      <xdr:rowOff>371475</xdr:rowOff>
    </xdr:to>
    <xdr:cxnSp macro="">
      <xdr:nvCxnSpPr>
        <xdr:cNvPr id="172" name="ตัวเชื่อมต่อตรง 171">
          <a:extLst>
            <a:ext uri="{FF2B5EF4-FFF2-40B4-BE49-F238E27FC236}">
              <a16:creationId xmlns:a16="http://schemas.microsoft.com/office/drawing/2014/main" id="{9118FADF-443E-A700-7C2A-049A36E6C9BC}"/>
            </a:ext>
          </a:extLst>
        </xdr:cNvPr>
        <xdr:cNvCxnSpPr/>
      </xdr:nvCxnSpPr>
      <xdr:spPr>
        <a:xfrm>
          <a:off x="6353175" y="168201975"/>
          <a:ext cx="209550"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305</xdr:row>
      <xdr:rowOff>161925</xdr:rowOff>
    </xdr:from>
    <xdr:to>
      <xdr:col>14</xdr:col>
      <xdr:colOff>0</xdr:colOff>
      <xdr:row>305</xdr:row>
      <xdr:rowOff>161925</xdr:rowOff>
    </xdr:to>
    <xdr:cxnSp macro="">
      <xdr:nvCxnSpPr>
        <xdr:cNvPr id="174" name="ลูกศรเชื่อมต่อแบบตรง 173">
          <a:extLst>
            <a:ext uri="{FF2B5EF4-FFF2-40B4-BE49-F238E27FC236}">
              <a16:creationId xmlns:a16="http://schemas.microsoft.com/office/drawing/2014/main" id="{73EC537A-20F1-DA39-D5DC-242D13251656}"/>
            </a:ext>
          </a:extLst>
        </xdr:cNvPr>
        <xdr:cNvCxnSpPr/>
      </xdr:nvCxnSpPr>
      <xdr:spPr>
        <a:xfrm>
          <a:off x="6562725" y="167992425"/>
          <a:ext cx="41910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0</xdr:colOff>
      <xdr:row>324</xdr:row>
      <xdr:rowOff>161925</xdr:rowOff>
    </xdr:from>
    <xdr:to>
      <xdr:col>18</xdr:col>
      <xdr:colOff>190500</xdr:colOff>
      <xdr:row>324</xdr:row>
      <xdr:rowOff>161925</xdr:rowOff>
    </xdr:to>
    <xdr:cxnSp macro="">
      <xdr:nvCxnSpPr>
        <xdr:cNvPr id="18" name="ลูกศรเชื่อมต่อแบบตรง 17">
          <a:extLst>
            <a:ext uri="{FF2B5EF4-FFF2-40B4-BE49-F238E27FC236}">
              <a16:creationId xmlns:a16="http://schemas.microsoft.com/office/drawing/2014/main" id="{32BB3DCE-1697-35D3-07CE-1A4B5A34AF20}"/>
            </a:ext>
          </a:extLst>
        </xdr:cNvPr>
        <xdr:cNvCxnSpPr/>
      </xdr:nvCxnSpPr>
      <xdr:spPr>
        <a:xfrm>
          <a:off x="7191375" y="170792775"/>
          <a:ext cx="81915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9525</xdr:colOff>
      <xdr:row>325</xdr:row>
      <xdr:rowOff>190500</xdr:rowOff>
    </xdr:from>
    <xdr:to>
      <xdr:col>18</xdr:col>
      <xdr:colOff>200025</xdr:colOff>
      <xdr:row>325</xdr:row>
      <xdr:rowOff>190500</xdr:rowOff>
    </xdr:to>
    <xdr:cxnSp macro="">
      <xdr:nvCxnSpPr>
        <xdr:cNvPr id="20" name="ลูกศรเชื่อมต่อแบบตรง 19">
          <a:extLst>
            <a:ext uri="{FF2B5EF4-FFF2-40B4-BE49-F238E27FC236}">
              <a16:creationId xmlns:a16="http://schemas.microsoft.com/office/drawing/2014/main" id="{B4132D6B-2F2A-C0AF-896D-2455DF450045}"/>
            </a:ext>
          </a:extLst>
        </xdr:cNvPr>
        <xdr:cNvCxnSpPr/>
      </xdr:nvCxnSpPr>
      <xdr:spPr>
        <a:xfrm>
          <a:off x="6991350" y="171821475"/>
          <a:ext cx="102870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332</xdr:row>
      <xdr:rowOff>152400</xdr:rowOff>
    </xdr:from>
    <xdr:to>
      <xdr:col>19</xdr:col>
      <xdr:colOff>200025</xdr:colOff>
      <xdr:row>332</xdr:row>
      <xdr:rowOff>152400</xdr:rowOff>
    </xdr:to>
    <xdr:cxnSp macro="">
      <xdr:nvCxnSpPr>
        <xdr:cNvPr id="27" name="ลูกศรเชื่อมต่อแบบตรง 26">
          <a:extLst>
            <a:ext uri="{FF2B5EF4-FFF2-40B4-BE49-F238E27FC236}">
              <a16:creationId xmlns:a16="http://schemas.microsoft.com/office/drawing/2014/main" id="{AE5356C1-E1BA-DAE1-F042-2500655F130F}"/>
            </a:ext>
          </a:extLst>
        </xdr:cNvPr>
        <xdr:cNvCxnSpPr/>
      </xdr:nvCxnSpPr>
      <xdr:spPr>
        <a:xfrm>
          <a:off x="7610475" y="173983650"/>
          <a:ext cx="619125"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9525</xdr:colOff>
      <xdr:row>346</xdr:row>
      <xdr:rowOff>123825</xdr:rowOff>
    </xdr:from>
    <xdr:to>
      <xdr:col>19</xdr:col>
      <xdr:colOff>200025</xdr:colOff>
      <xdr:row>346</xdr:row>
      <xdr:rowOff>123825</xdr:rowOff>
    </xdr:to>
    <xdr:cxnSp macro="">
      <xdr:nvCxnSpPr>
        <xdr:cNvPr id="36" name="ลูกศรเชื่อมต่อแบบตรง 35">
          <a:extLst>
            <a:ext uri="{FF2B5EF4-FFF2-40B4-BE49-F238E27FC236}">
              <a16:creationId xmlns:a16="http://schemas.microsoft.com/office/drawing/2014/main" id="{75F1219C-69DF-76FD-DF84-3B346075A305}"/>
            </a:ext>
          </a:extLst>
        </xdr:cNvPr>
        <xdr:cNvCxnSpPr/>
      </xdr:nvCxnSpPr>
      <xdr:spPr>
        <a:xfrm>
          <a:off x="5734050" y="175955325"/>
          <a:ext cx="249555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347</xdr:row>
      <xdr:rowOff>152400</xdr:rowOff>
    </xdr:from>
    <xdr:to>
      <xdr:col>16</xdr:col>
      <xdr:colOff>0</xdr:colOff>
      <xdr:row>347</xdr:row>
      <xdr:rowOff>152400</xdr:rowOff>
    </xdr:to>
    <xdr:cxnSp macro="">
      <xdr:nvCxnSpPr>
        <xdr:cNvPr id="38" name="ลูกศรเชื่อมต่อแบบตรง 37">
          <a:extLst>
            <a:ext uri="{FF2B5EF4-FFF2-40B4-BE49-F238E27FC236}">
              <a16:creationId xmlns:a16="http://schemas.microsoft.com/office/drawing/2014/main" id="{72D45E59-6283-104E-D363-0D22C455E7E9}"/>
            </a:ext>
          </a:extLst>
        </xdr:cNvPr>
        <xdr:cNvCxnSpPr/>
      </xdr:nvCxnSpPr>
      <xdr:spPr>
        <a:xfrm>
          <a:off x="6562725" y="176793525"/>
          <a:ext cx="83820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347</xdr:row>
      <xdr:rowOff>381000</xdr:rowOff>
    </xdr:from>
    <xdr:to>
      <xdr:col>13</xdr:col>
      <xdr:colOff>9525</xdr:colOff>
      <xdr:row>347</xdr:row>
      <xdr:rowOff>381000</xdr:rowOff>
    </xdr:to>
    <xdr:cxnSp macro="">
      <xdr:nvCxnSpPr>
        <xdr:cNvPr id="51" name="ตัวเชื่อมต่อตรง 50">
          <a:extLst>
            <a:ext uri="{FF2B5EF4-FFF2-40B4-BE49-F238E27FC236}">
              <a16:creationId xmlns:a16="http://schemas.microsoft.com/office/drawing/2014/main" id="{E85B5AD7-9D40-F0F8-AF08-401547B2045C}"/>
            </a:ext>
          </a:extLst>
        </xdr:cNvPr>
        <xdr:cNvCxnSpPr/>
      </xdr:nvCxnSpPr>
      <xdr:spPr>
        <a:xfrm>
          <a:off x="6562725" y="177022125"/>
          <a:ext cx="219075"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350</xdr:row>
      <xdr:rowOff>112059</xdr:rowOff>
    </xdr:from>
    <xdr:to>
      <xdr:col>12</xdr:col>
      <xdr:colOff>179294</xdr:colOff>
      <xdr:row>350</xdr:row>
      <xdr:rowOff>112059</xdr:rowOff>
    </xdr:to>
    <xdr:cxnSp macro="">
      <xdr:nvCxnSpPr>
        <xdr:cNvPr id="53" name="ลูกศรเชื่อมต่อแบบตรง 52">
          <a:extLst>
            <a:ext uri="{FF2B5EF4-FFF2-40B4-BE49-F238E27FC236}">
              <a16:creationId xmlns:a16="http://schemas.microsoft.com/office/drawing/2014/main" id="{7BC9934F-4EFD-472F-AE23-4409C7306C1A}"/>
            </a:ext>
          </a:extLst>
        </xdr:cNvPr>
        <xdr:cNvCxnSpPr/>
      </xdr:nvCxnSpPr>
      <xdr:spPr>
        <a:xfrm>
          <a:off x="5825378" y="164742159"/>
          <a:ext cx="916641"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152400</xdr:colOff>
      <xdr:row>351</xdr:row>
      <xdr:rowOff>123825</xdr:rowOff>
    </xdr:from>
    <xdr:to>
      <xdr:col>12</xdr:col>
      <xdr:colOff>190500</xdr:colOff>
      <xdr:row>351</xdr:row>
      <xdr:rowOff>123825</xdr:rowOff>
    </xdr:to>
    <xdr:cxnSp macro="">
      <xdr:nvCxnSpPr>
        <xdr:cNvPr id="55" name="ตัวเชื่อมต่อตรง 54">
          <a:extLst>
            <a:ext uri="{FF2B5EF4-FFF2-40B4-BE49-F238E27FC236}">
              <a16:creationId xmlns:a16="http://schemas.microsoft.com/office/drawing/2014/main" id="{FAFB027C-CD3B-4D38-8592-9F62E7289DA0}"/>
            </a:ext>
          </a:extLst>
        </xdr:cNvPr>
        <xdr:cNvCxnSpPr/>
      </xdr:nvCxnSpPr>
      <xdr:spPr>
        <a:xfrm>
          <a:off x="5876925" y="164953950"/>
          <a:ext cx="876300"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xdr:colOff>
      <xdr:row>377</xdr:row>
      <xdr:rowOff>133350</xdr:rowOff>
    </xdr:from>
    <xdr:to>
      <xdr:col>17</xdr:col>
      <xdr:colOff>9525</xdr:colOff>
      <xdr:row>377</xdr:row>
      <xdr:rowOff>133350</xdr:rowOff>
    </xdr:to>
    <xdr:cxnSp macro="">
      <xdr:nvCxnSpPr>
        <xdr:cNvPr id="75" name="ลูกศรเชื่อมต่อแบบตรง 74">
          <a:extLst>
            <a:ext uri="{FF2B5EF4-FFF2-40B4-BE49-F238E27FC236}">
              <a16:creationId xmlns:a16="http://schemas.microsoft.com/office/drawing/2014/main" id="{ACFCA070-DA87-DFE9-B6E3-2C303B33ADF2}"/>
            </a:ext>
          </a:extLst>
        </xdr:cNvPr>
        <xdr:cNvCxnSpPr/>
      </xdr:nvCxnSpPr>
      <xdr:spPr>
        <a:xfrm>
          <a:off x="6781800" y="181575075"/>
          <a:ext cx="83820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386</xdr:row>
      <xdr:rowOff>85725</xdr:rowOff>
    </xdr:from>
    <xdr:to>
      <xdr:col>16</xdr:col>
      <xdr:colOff>19050</xdr:colOff>
      <xdr:row>386</xdr:row>
      <xdr:rowOff>85725</xdr:rowOff>
    </xdr:to>
    <xdr:cxnSp macro="">
      <xdr:nvCxnSpPr>
        <xdr:cNvPr id="84" name="ลูกศรเชื่อมต่อแบบตรง 83">
          <a:extLst>
            <a:ext uri="{FF2B5EF4-FFF2-40B4-BE49-F238E27FC236}">
              <a16:creationId xmlns:a16="http://schemas.microsoft.com/office/drawing/2014/main" id="{54DF318B-0B4F-0E42-87C6-834B9D84E272}"/>
            </a:ext>
          </a:extLst>
        </xdr:cNvPr>
        <xdr:cNvCxnSpPr/>
      </xdr:nvCxnSpPr>
      <xdr:spPr>
        <a:xfrm>
          <a:off x="6353175" y="185928000"/>
          <a:ext cx="106680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387</xdr:row>
      <xdr:rowOff>112059</xdr:rowOff>
    </xdr:from>
    <xdr:to>
      <xdr:col>12</xdr:col>
      <xdr:colOff>179294</xdr:colOff>
      <xdr:row>387</xdr:row>
      <xdr:rowOff>112059</xdr:rowOff>
    </xdr:to>
    <xdr:cxnSp macro="">
      <xdr:nvCxnSpPr>
        <xdr:cNvPr id="91" name="ลูกศรเชื่อมต่อแบบตรง 90">
          <a:extLst>
            <a:ext uri="{FF2B5EF4-FFF2-40B4-BE49-F238E27FC236}">
              <a16:creationId xmlns:a16="http://schemas.microsoft.com/office/drawing/2014/main" id="{3D9E04CC-9526-4A4B-A8F6-F1D3502E6A78}"/>
            </a:ext>
          </a:extLst>
        </xdr:cNvPr>
        <xdr:cNvCxnSpPr/>
      </xdr:nvCxnSpPr>
      <xdr:spPr>
        <a:xfrm>
          <a:off x="5825378" y="177953334"/>
          <a:ext cx="916641"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152400</xdr:colOff>
      <xdr:row>388</xdr:row>
      <xdr:rowOff>123825</xdr:rowOff>
    </xdr:from>
    <xdr:to>
      <xdr:col>12</xdr:col>
      <xdr:colOff>190500</xdr:colOff>
      <xdr:row>388</xdr:row>
      <xdr:rowOff>123825</xdr:rowOff>
    </xdr:to>
    <xdr:cxnSp macro="">
      <xdr:nvCxnSpPr>
        <xdr:cNvPr id="92" name="ตัวเชื่อมต่อตรง 91">
          <a:extLst>
            <a:ext uri="{FF2B5EF4-FFF2-40B4-BE49-F238E27FC236}">
              <a16:creationId xmlns:a16="http://schemas.microsoft.com/office/drawing/2014/main" id="{B6045298-9A2F-43CF-95BB-CBFED17C61C7}"/>
            </a:ext>
          </a:extLst>
        </xdr:cNvPr>
        <xdr:cNvCxnSpPr/>
      </xdr:nvCxnSpPr>
      <xdr:spPr>
        <a:xfrm>
          <a:off x="5876925" y="178165125"/>
          <a:ext cx="876300"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409</xdr:row>
      <xdr:rowOff>145677</xdr:rowOff>
    </xdr:from>
    <xdr:to>
      <xdr:col>14</xdr:col>
      <xdr:colOff>201706</xdr:colOff>
      <xdr:row>409</xdr:row>
      <xdr:rowOff>145677</xdr:rowOff>
    </xdr:to>
    <xdr:cxnSp macro="">
      <xdr:nvCxnSpPr>
        <xdr:cNvPr id="97" name="ลูกศรเชื่อมต่อแบบตรง 96">
          <a:extLst>
            <a:ext uri="{FF2B5EF4-FFF2-40B4-BE49-F238E27FC236}">
              <a16:creationId xmlns:a16="http://schemas.microsoft.com/office/drawing/2014/main" id="{41017042-B79E-3B77-BE55-571BBB5347D1}"/>
            </a:ext>
          </a:extLst>
        </xdr:cNvPr>
        <xdr:cNvCxnSpPr/>
      </xdr:nvCxnSpPr>
      <xdr:spPr>
        <a:xfrm>
          <a:off x="7014882" y="196506353"/>
          <a:ext cx="201706"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158</xdr:row>
      <xdr:rowOff>112059</xdr:rowOff>
    </xdr:from>
    <xdr:to>
      <xdr:col>12</xdr:col>
      <xdr:colOff>179294</xdr:colOff>
      <xdr:row>158</xdr:row>
      <xdr:rowOff>112059</xdr:rowOff>
    </xdr:to>
    <xdr:cxnSp macro="">
      <xdr:nvCxnSpPr>
        <xdr:cNvPr id="136" name="ลูกศรเชื่อมต่อแบบตรง 135">
          <a:extLst>
            <a:ext uri="{FF2B5EF4-FFF2-40B4-BE49-F238E27FC236}">
              <a16:creationId xmlns:a16="http://schemas.microsoft.com/office/drawing/2014/main" id="{9B59EEAE-5C4F-4FC4-BDD5-60BD454F4B04}"/>
            </a:ext>
          </a:extLst>
        </xdr:cNvPr>
        <xdr:cNvCxnSpPr/>
      </xdr:nvCxnSpPr>
      <xdr:spPr>
        <a:xfrm>
          <a:off x="5825378" y="135900459"/>
          <a:ext cx="916641"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158</xdr:row>
      <xdr:rowOff>112059</xdr:rowOff>
    </xdr:from>
    <xdr:to>
      <xdr:col>12</xdr:col>
      <xdr:colOff>179294</xdr:colOff>
      <xdr:row>158</xdr:row>
      <xdr:rowOff>112059</xdr:rowOff>
    </xdr:to>
    <xdr:cxnSp macro="">
      <xdr:nvCxnSpPr>
        <xdr:cNvPr id="138" name="ลูกศรเชื่อมต่อแบบตรง 137">
          <a:extLst>
            <a:ext uri="{FF2B5EF4-FFF2-40B4-BE49-F238E27FC236}">
              <a16:creationId xmlns:a16="http://schemas.microsoft.com/office/drawing/2014/main" id="{7D611B78-1C84-47A1-9339-45F3B6E20B69}"/>
            </a:ext>
          </a:extLst>
        </xdr:cNvPr>
        <xdr:cNvCxnSpPr/>
      </xdr:nvCxnSpPr>
      <xdr:spPr>
        <a:xfrm>
          <a:off x="5825378" y="135900459"/>
          <a:ext cx="916641"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152400</xdr:colOff>
      <xdr:row>159</xdr:row>
      <xdr:rowOff>123825</xdr:rowOff>
    </xdr:from>
    <xdr:to>
      <xdr:col>12</xdr:col>
      <xdr:colOff>190500</xdr:colOff>
      <xdr:row>159</xdr:row>
      <xdr:rowOff>123825</xdr:rowOff>
    </xdr:to>
    <xdr:cxnSp macro="">
      <xdr:nvCxnSpPr>
        <xdr:cNvPr id="139" name="ตัวเชื่อมต่อตรง 138">
          <a:extLst>
            <a:ext uri="{FF2B5EF4-FFF2-40B4-BE49-F238E27FC236}">
              <a16:creationId xmlns:a16="http://schemas.microsoft.com/office/drawing/2014/main" id="{7FC0507D-B63A-416F-A922-68257DD9415C}"/>
            </a:ext>
          </a:extLst>
        </xdr:cNvPr>
        <xdr:cNvCxnSpPr/>
      </xdr:nvCxnSpPr>
      <xdr:spPr>
        <a:xfrm>
          <a:off x="5876925" y="136112250"/>
          <a:ext cx="876300"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149</xdr:row>
      <xdr:rowOff>112059</xdr:rowOff>
    </xdr:from>
    <xdr:to>
      <xdr:col>12</xdr:col>
      <xdr:colOff>179294</xdr:colOff>
      <xdr:row>149</xdr:row>
      <xdr:rowOff>112059</xdr:rowOff>
    </xdr:to>
    <xdr:cxnSp macro="">
      <xdr:nvCxnSpPr>
        <xdr:cNvPr id="140" name="ลูกศรเชื่อมต่อแบบตรง 139">
          <a:extLst>
            <a:ext uri="{FF2B5EF4-FFF2-40B4-BE49-F238E27FC236}">
              <a16:creationId xmlns:a16="http://schemas.microsoft.com/office/drawing/2014/main" id="{A738323E-A58B-415B-9C10-82D744B694E9}"/>
            </a:ext>
          </a:extLst>
        </xdr:cNvPr>
        <xdr:cNvCxnSpPr/>
      </xdr:nvCxnSpPr>
      <xdr:spPr>
        <a:xfrm>
          <a:off x="5825378" y="90256659"/>
          <a:ext cx="916641"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149</xdr:row>
      <xdr:rowOff>112059</xdr:rowOff>
    </xdr:from>
    <xdr:to>
      <xdr:col>12</xdr:col>
      <xdr:colOff>179294</xdr:colOff>
      <xdr:row>149</xdr:row>
      <xdr:rowOff>112059</xdr:rowOff>
    </xdr:to>
    <xdr:cxnSp macro="">
      <xdr:nvCxnSpPr>
        <xdr:cNvPr id="144" name="ลูกศรเชื่อมต่อแบบตรง 143">
          <a:extLst>
            <a:ext uri="{FF2B5EF4-FFF2-40B4-BE49-F238E27FC236}">
              <a16:creationId xmlns:a16="http://schemas.microsoft.com/office/drawing/2014/main" id="{4876E510-3CD9-4DEE-9B83-07FC7824F595}"/>
            </a:ext>
          </a:extLst>
        </xdr:cNvPr>
        <xdr:cNvCxnSpPr/>
      </xdr:nvCxnSpPr>
      <xdr:spPr>
        <a:xfrm>
          <a:off x="5825378" y="90256659"/>
          <a:ext cx="916641"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152400</xdr:colOff>
      <xdr:row>150</xdr:row>
      <xdr:rowOff>123825</xdr:rowOff>
    </xdr:from>
    <xdr:to>
      <xdr:col>12</xdr:col>
      <xdr:colOff>190500</xdr:colOff>
      <xdr:row>150</xdr:row>
      <xdr:rowOff>123825</xdr:rowOff>
    </xdr:to>
    <xdr:cxnSp macro="">
      <xdr:nvCxnSpPr>
        <xdr:cNvPr id="146" name="ตัวเชื่อมต่อตรง 145">
          <a:extLst>
            <a:ext uri="{FF2B5EF4-FFF2-40B4-BE49-F238E27FC236}">
              <a16:creationId xmlns:a16="http://schemas.microsoft.com/office/drawing/2014/main" id="{D91DCD62-DBE3-4173-BB00-F016A97173B3}"/>
            </a:ext>
          </a:extLst>
        </xdr:cNvPr>
        <xdr:cNvCxnSpPr/>
      </xdr:nvCxnSpPr>
      <xdr:spPr>
        <a:xfrm>
          <a:off x="5876925" y="90468450"/>
          <a:ext cx="876300"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137</xdr:row>
      <xdr:rowOff>112059</xdr:rowOff>
    </xdr:from>
    <xdr:to>
      <xdr:col>12</xdr:col>
      <xdr:colOff>179294</xdr:colOff>
      <xdr:row>137</xdr:row>
      <xdr:rowOff>112059</xdr:rowOff>
    </xdr:to>
    <xdr:cxnSp macro="">
      <xdr:nvCxnSpPr>
        <xdr:cNvPr id="150" name="ลูกศรเชื่อมต่อแบบตรง 149">
          <a:extLst>
            <a:ext uri="{FF2B5EF4-FFF2-40B4-BE49-F238E27FC236}">
              <a16:creationId xmlns:a16="http://schemas.microsoft.com/office/drawing/2014/main" id="{188A10D5-F03A-4568-90A1-F9BBC365DF0F}"/>
            </a:ext>
          </a:extLst>
        </xdr:cNvPr>
        <xdr:cNvCxnSpPr/>
      </xdr:nvCxnSpPr>
      <xdr:spPr>
        <a:xfrm>
          <a:off x="5825378" y="85856109"/>
          <a:ext cx="916641"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137</xdr:row>
      <xdr:rowOff>112059</xdr:rowOff>
    </xdr:from>
    <xdr:to>
      <xdr:col>12</xdr:col>
      <xdr:colOff>179294</xdr:colOff>
      <xdr:row>137</xdr:row>
      <xdr:rowOff>112059</xdr:rowOff>
    </xdr:to>
    <xdr:cxnSp macro="">
      <xdr:nvCxnSpPr>
        <xdr:cNvPr id="152" name="ลูกศรเชื่อมต่อแบบตรง 151">
          <a:extLst>
            <a:ext uri="{FF2B5EF4-FFF2-40B4-BE49-F238E27FC236}">
              <a16:creationId xmlns:a16="http://schemas.microsoft.com/office/drawing/2014/main" id="{53AD3EAD-E162-4488-8CC8-89183EE1D5E7}"/>
            </a:ext>
          </a:extLst>
        </xdr:cNvPr>
        <xdr:cNvCxnSpPr/>
      </xdr:nvCxnSpPr>
      <xdr:spPr>
        <a:xfrm>
          <a:off x="5825378" y="85856109"/>
          <a:ext cx="916641"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118784</xdr:colOff>
      <xdr:row>137</xdr:row>
      <xdr:rowOff>112619</xdr:rowOff>
    </xdr:from>
    <xdr:to>
      <xdr:col>21</xdr:col>
      <xdr:colOff>459443</xdr:colOff>
      <xdr:row>137</xdr:row>
      <xdr:rowOff>112619</xdr:rowOff>
    </xdr:to>
    <xdr:cxnSp macro="">
      <xdr:nvCxnSpPr>
        <xdr:cNvPr id="156" name="ตัวเชื่อมต่อตรง 155">
          <a:extLst>
            <a:ext uri="{FF2B5EF4-FFF2-40B4-BE49-F238E27FC236}">
              <a16:creationId xmlns:a16="http://schemas.microsoft.com/office/drawing/2014/main" id="{CCEA58ED-D127-4A57-97F6-A2A05A0DEE58}"/>
            </a:ext>
          </a:extLst>
        </xdr:cNvPr>
        <xdr:cNvCxnSpPr/>
      </xdr:nvCxnSpPr>
      <xdr:spPr>
        <a:xfrm>
          <a:off x="8411137" y="80907031"/>
          <a:ext cx="889747"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98</xdr:row>
      <xdr:rowOff>112059</xdr:rowOff>
    </xdr:from>
    <xdr:to>
      <xdr:col>12</xdr:col>
      <xdr:colOff>179294</xdr:colOff>
      <xdr:row>98</xdr:row>
      <xdr:rowOff>112059</xdr:rowOff>
    </xdr:to>
    <xdr:cxnSp macro="">
      <xdr:nvCxnSpPr>
        <xdr:cNvPr id="162" name="ลูกศรเชื่อมต่อแบบตรง 161">
          <a:extLst>
            <a:ext uri="{FF2B5EF4-FFF2-40B4-BE49-F238E27FC236}">
              <a16:creationId xmlns:a16="http://schemas.microsoft.com/office/drawing/2014/main" id="{A9349916-F67C-49F2-A8ED-A58D9C202ABE}"/>
            </a:ext>
          </a:extLst>
        </xdr:cNvPr>
        <xdr:cNvCxnSpPr/>
      </xdr:nvCxnSpPr>
      <xdr:spPr>
        <a:xfrm>
          <a:off x="5825378" y="71454309"/>
          <a:ext cx="916641"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98</xdr:row>
      <xdr:rowOff>112059</xdr:rowOff>
    </xdr:from>
    <xdr:to>
      <xdr:col>12</xdr:col>
      <xdr:colOff>179294</xdr:colOff>
      <xdr:row>98</xdr:row>
      <xdr:rowOff>112059</xdr:rowOff>
    </xdr:to>
    <xdr:cxnSp macro="">
      <xdr:nvCxnSpPr>
        <xdr:cNvPr id="164" name="ลูกศรเชื่อมต่อแบบตรง 163">
          <a:extLst>
            <a:ext uri="{FF2B5EF4-FFF2-40B4-BE49-F238E27FC236}">
              <a16:creationId xmlns:a16="http://schemas.microsoft.com/office/drawing/2014/main" id="{6958AECF-2F7E-423A-B116-2BCD6B68F9D5}"/>
            </a:ext>
          </a:extLst>
        </xdr:cNvPr>
        <xdr:cNvCxnSpPr/>
      </xdr:nvCxnSpPr>
      <xdr:spPr>
        <a:xfrm>
          <a:off x="5825378" y="71454309"/>
          <a:ext cx="916641"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152400</xdr:colOff>
      <xdr:row>99</xdr:row>
      <xdr:rowOff>123825</xdr:rowOff>
    </xdr:from>
    <xdr:to>
      <xdr:col>12</xdr:col>
      <xdr:colOff>190500</xdr:colOff>
      <xdr:row>99</xdr:row>
      <xdr:rowOff>123825</xdr:rowOff>
    </xdr:to>
    <xdr:cxnSp macro="">
      <xdr:nvCxnSpPr>
        <xdr:cNvPr id="169" name="ตัวเชื่อมต่อตรง 168">
          <a:extLst>
            <a:ext uri="{FF2B5EF4-FFF2-40B4-BE49-F238E27FC236}">
              <a16:creationId xmlns:a16="http://schemas.microsoft.com/office/drawing/2014/main" id="{3DF89EA8-E378-44E4-BB1F-8D4A96FF6635}"/>
            </a:ext>
          </a:extLst>
        </xdr:cNvPr>
        <xdr:cNvCxnSpPr/>
      </xdr:nvCxnSpPr>
      <xdr:spPr>
        <a:xfrm>
          <a:off x="5876925" y="71666100"/>
          <a:ext cx="876300"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82</xdr:row>
      <xdr:rowOff>112059</xdr:rowOff>
    </xdr:from>
    <xdr:to>
      <xdr:col>12</xdr:col>
      <xdr:colOff>179294</xdr:colOff>
      <xdr:row>82</xdr:row>
      <xdr:rowOff>112059</xdr:rowOff>
    </xdr:to>
    <xdr:cxnSp macro="">
      <xdr:nvCxnSpPr>
        <xdr:cNvPr id="171" name="ลูกศรเชื่อมต่อแบบตรง 170">
          <a:extLst>
            <a:ext uri="{FF2B5EF4-FFF2-40B4-BE49-F238E27FC236}">
              <a16:creationId xmlns:a16="http://schemas.microsoft.com/office/drawing/2014/main" id="{56B9089F-0A24-4B34-ACF2-AAC01F64A059}"/>
            </a:ext>
          </a:extLst>
        </xdr:cNvPr>
        <xdr:cNvCxnSpPr/>
      </xdr:nvCxnSpPr>
      <xdr:spPr>
        <a:xfrm>
          <a:off x="5825378" y="56985834"/>
          <a:ext cx="916641"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82</xdr:row>
      <xdr:rowOff>112059</xdr:rowOff>
    </xdr:from>
    <xdr:to>
      <xdr:col>12</xdr:col>
      <xdr:colOff>179294</xdr:colOff>
      <xdr:row>82</xdr:row>
      <xdr:rowOff>112059</xdr:rowOff>
    </xdr:to>
    <xdr:cxnSp macro="">
      <xdr:nvCxnSpPr>
        <xdr:cNvPr id="173" name="ลูกศรเชื่อมต่อแบบตรง 172">
          <a:extLst>
            <a:ext uri="{FF2B5EF4-FFF2-40B4-BE49-F238E27FC236}">
              <a16:creationId xmlns:a16="http://schemas.microsoft.com/office/drawing/2014/main" id="{1B623B0B-80D7-4F87-B2BD-E4C14BF678A5}"/>
            </a:ext>
          </a:extLst>
        </xdr:cNvPr>
        <xdr:cNvCxnSpPr/>
      </xdr:nvCxnSpPr>
      <xdr:spPr>
        <a:xfrm>
          <a:off x="5825378" y="56985834"/>
          <a:ext cx="916641"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82</xdr:row>
      <xdr:rowOff>112059</xdr:rowOff>
    </xdr:from>
    <xdr:to>
      <xdr:col>12</xdr:col>
      <xdr:colOff>179294</xdr:colOff>
      <xdr:row>82</xdr:row>
      <xdr:rowOff>112059</xdr:rowOff>
    </xdr:to>
    <xdr:cxnSp macro="">
      <xdr:nvCxnSpPr>
        <xdr:cNvPr id="175" name="ลูกศรเชื่อมต่อแบบตรง 174">
          <a:extLst>
            <a:ext uri="{FF2B5EF4-FFF2-40B4-BE49-F238E27FC236}">
              <a16:creationId xmlns:a16="http://schemas.microsoft.com/office/drawing/2014/main" id="{FCFD79C8-FDCA-492B-9CC5-C8693526D188}"/>
            </a:ext>
          </a:extLst>
        </xdr:cNvPr>
        <xdr:cNvCxnSpPr/>
      </xdr:nvCxnSpPr>
      <xdr:spPr>
        <a:xfrm>
          <a:off x="5825378" y="56985834"/>
          <a:ext cx="916641"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152400</xdr:colOff>
      <xdr:row>83</xdr:row>
      <xdr:rowOff>123825</xdr:rowOff>
    </xdr:from>
    <xdr:to>
      <xdr:col>12</xdr:col>
      <xdr:colOff>190500</xdr:colOff>
      <xdr:row>83</xdr:row>
      <xdr:rowOff>123825</xdr:rowOff>
    </xdr:to>
    <xdr:cxnSp macro="">
      <xdr:nvCxnSpPr>
        <xdr:cNvPr id="176" name="ตัวเชื่อมต่อตรง 175">
          <a:extLst>
            <a:ext uri="{FF2B5EF4-FFF2-40B4-BE49-F238E27FC236}">
              <a16:creationId xmlns:a16="http://schemas.microsoft.com/office/drawing/2014/main" id="{A1F533C8-E04E-4D92-9FBE-A7CDEBBC7AD3}"/>
            </a:ext>
          </a:extLst>
        </xdr:cNvPr>
        <xdr:cNvCxnSpPr/>
      </xdr:nvCxnSpPr>
      <xdr:spPr>
        <a:xfrm>
          <a:off x="5876925" y="57197625"/>
          <a:ext cx="876300"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58</xdr:row>
      <xdr:rowOff>112059</xdr:rowOff>
    </xdr:from>
    <xdr:to>
      <xdr:col>12</xdr:col>
      <xdr:colOff>179294</xdr:colOff>
      <xdr:row>58</xdr:row>
      <xdr:rowOff>112059</xdr:rowOff>
    </xdr:to>
    <xdr:cxnSp macro="">
      <xdr:nvCxnSpPr>
        <xdr:cNvPr id="177" name="ลูกศรเชื่อมต่อแบบตรง 176">
          <a:extLst>
            <a:ext uri="{FF2B5EF4-FFF2-40B4-BE49-F238E27FC236}">
              <a16:creationId xmlns:a16="http://schemas.microsoft.com/office/drawing/2014/main" id="{4D2E2F53-0059-4176-8BC9-80D81B139747}"/>
            </a:ext>
          </a:extLst>
        </xdr:cNvPr>
        <xdr:cNvCxnSpPr/>
      </xdr:nvCxnSpPr>
      <xdr:spPr>
        <a:xfrm>
          <a:off x="5825378" y="49384884"/>
          <a:ext cx="916641"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58</xdr:row>
      <xdr:rowOff>112059</xdr:rowOff>
    </xdr:from>
    <xdr:to>
      <xdr:col>12</xdr:col>
      <xdr:colOff>179294</xdr:colOff>
      <xdr:row>58</xdr:row>
      <xdr:rowOff>112059</xdr:rowOff>
    </xdr:to>
    <xdr:cxnSp macro="">
      <xdr:nvCxnSpPr>
        <xdr:cNvPr id="178" name="ลูกศรเชื่อมต่อแบบตรง 177">
          <a:extLst>
            <a:ext uri="{FF2B5EF4-FFF2-40B4-BE49-F238E27FC236}">
              <a16:creationId xmlns:a16="http://schemas.microsoft.com/office/drawing/2014/main" id="{EF0405CA-D85B-4F86-B6F7-18BDF4B2F841}"/>
            </a:ext>
          </a:extLst>
        </xdr:cNvPr>
        <xdr:cNvCxnSpPr/>
      </xdr:nvCxnSpPr>
      <xdr:spPr>
        <a:xfrm>
          <a:off x="5825378" y="49384884"/>
          <a:ext cx="916641"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58</xdr:row>
      <xdr:rowOff>112059</xdr:rowOff>
    </xdr:from>
    <xdr:to>
      <xdr:col>12</xdr:col>
      <xdr:colOff>179294</xdr:colOff>
      <xdr:row>58</xdr:row>
      <xdr:rowOff>112059</xdr:rowOff>
    </xdr:to>
    <xdr:cxnSp macro="">
      <xdr:nvCxnSpPr>
        <xdr:cNvPr id="179" name="ลูกศรเชื่อมต่อแบบตรง 178">
          <a:extLst>
            <a:ext uri="{FF2B5EF4-FFF2-40B4-BE49-F238E27FC236}">
              <a16:creationId xmlns:a16="http://schemas.microsoft.com/office/drawing/2014/main" id="{D48C017E-A700-426A-BAA5-C8FE83988524}"/>
            </a:ext>
          </a:extLst>
        </xdr:cNvPr>
        <xdr:cNvCxnSpPr/>
      </xdr:nvCxnSpPr>
      <xdr:spPr>
        <a:xfrm>
          <a:off x="5825378" y="49384884"/>
          <a:ext cx="916641"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152400</xdr:colOff>
      <xdr:row>59</xdr:row>
      <xdr:rowOff>123825</xdr:rowOff>
    </xdr:from>
    <xdr:to>
      <xdr:col>12</xdr:col>
      <xdr:colOff>190500</xdr:colOff>
      <xdr:row>59</xdr:row>
      <xdr:rowOff>123825</xdr:rowOff>
    </xdr:to>
    <xdr:cxnSp macro="">
      <xdr:nvCxnSpPr>
        <xdr:cNvPr id="180" name="ตัวเชื่อมต่อตรง 179">
          <a:extLst>
            <a:ext uri="{FF2B5EF4-FFF2-40B4-BE49-F238E27FC236}">
              <a16:creationId xmlns:a16="http://schemas.microsoft.com/office/drawing/2014/main" id="{EAEB9820-AB52-4EAF-9631-D6E1CECF1AFA}"/>
            </a:ext>
          </a:extLst>
        </xdr:cNvPr>
        <xdr:cNvCxnSpPr/>
      </xdr:nvCxnSpPr>
      <xdr:spPr>
        <a:xfrm>
          <a:off x="5876925" y="49596675"/>
          <a:ext cx="876300"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46</xdr:row>
      <xdr:rowOff>112059</xdr:rowOff>
    </xdr:from>
    <xdr:to>
      <xdr:col>12</xdr:col>
      <xdr:colOff>179294</xdr:colOff>
      <xdr:row>46</xdr:row>
      <xdr:rowOff>112059</xdr:rowOff>
    </xdr:to>
    <xdr:cxnSp macro="">
      <xdr:nvCxnSpPr>
        <xdr:cNvPr id="181" name="ลูกศรเชื่อมต่อแบบตรง 180">
          <a:extLst>
            <a:ext uri="{FF2B5EF4-FFF2-40B4-BE49-F238E27FC236}">
              <a16:creationId xmlns:a16="http://schemas.microsoft.com/office/drawing/2014/main" id="{5E3B4182-3B50-4277-82EF-67E3D7373D76}"/>
            </a:ext>
          </a:extLst>
        </xdr:cNvPr>
        <xdr:cNvCxnSpPr/>
      </xdr:nvCxnSpPr>
      <xdr:spPr>
        <a:xfrm>
          <a:off x="5825378" y="35183109"/>
          <a:ext cx="916641"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46</xdr:row>
      <xdr:rowOff>112059</xdr:rowOff>
    </xdr:from>
    <xdr:to>
      <xdr:col>12</xdr:col>
      <xdr:colOff>179294</xdr:colOff>
      <xdr:row>46</xdr:row>
      <xdr:rowOff>112059</xdr:rowOff>
    </xdr:to>
    <xdr:cxnSp macro="">
      <xdr:nvCxnSpPr>
        <xdr:cNvPr id="182" name="ลูกศรเชื่อมต่อแบบตรง 181">
          <a:extLst>
            <a:ext uri="{FF2B5EF4-FFF2-40B4-BE49-F238E27FC236}">
              <a16:creationId xmlns:a16="http://schemas.microsoft.com/office/drawing/2014/main" id="{53D8E240-9CE7-437E-A0AD-41326A4E0DA4}"/>
            </a:ext>
          </a:extLst>
        </xdr:cNvPr>
        <xdr:cNvCxnSpPr/>
      </xdr:nvCxnSpPr>
      <xdr:spPr>
        <a:xfrm>
          <a:off x="5825378" y="35183109"/>
          <a:ext cx="916641"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46</xdr:row>
      <xdr:rowOff>112059</xdr:rowOff>
    </xdr:from>
    <xdr:to>
      <xdr:col>12</xdr:col>
      <xdr:colOff>179294</xdr:colOff>
      <xdr:row>46</xdr:row>
      <xdr:rowOff>112059</xdr:rowOff>
    </xdr:to>
    <xdr:cxnSp macro="">
      <xdr:nvCxnSpPr>
        <xdr:cNvPr id="183" name="ลูกศรเชื่อมต่อแบบตรง 182">
          <a:extLst>
            <a:ext uri="{FF2B5EF4-FFF2-40B4-BE49-F238E27FC236}">
              <a16:creationId xmlns:a16="http://schemas.microsoft.com/office/drawing/2014/main" id="{24DF5D1C-528D-4078-9DB6-E169496106B2}"/>
            </a:ext>
          </a:extLst>
        </xdr:cNvPr>
        <xdr:cNvCxnSpPr/>
      </xdr:nvCxnSpPr>
      <xdr:spPr>
        <a:xfrm>
          <a:off x="5825378" y="35183109"/>
          <a:ext cx="916641"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152400</xdr:colOff>
      <xdr:row>47</xdr:row>
      <xdr:rowOff>123825</xdr:rowOff>
    </xdr:from>
    <xdr:to>
      <xdr:col>12</xdr:col>
      <xdr:colOff>190500</xdr:colOff>
      <xdr:row>47</xdr:row>
      <xdr:rowOff>123825</xdr:rowOff>
    </xdr:to>
    <xdr:cxnSp macro="">
      <xdr:nvCxnSpPr>
        <xdr:cNvPr id="184" name="ตัวเชื่อมต่อตรง 183">
          <a:extLst>
            <a:ext uri="{FF2B5EF4-FFF2-40B4-BE49-F238E27FC236}">
              <a16:creationId xmlns:a16="http://schemas.microsoft.com/office/drawing/2014/main" id="{3AE609F3-AB3D-403A-9FF2-6F9205F5B6E5}"/>
            </a:ext>
          </a:extLst>
        </xdr:cNvPr>
        <xdr:cNvCxnSpPr/>
      </xdr:nvCxnSpPr>
      <xdr:spPr>
        <a:xfrm>
          <a:off x="5876925" y="35394900"/>
          <a:ext cx="876300"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33</xdr:row>
      <xdr:rowOff>112059</xdr:rowOff>
    </xdr:from>
    <xdr:to>
      <xdr:col>12</xdr:col>
      <xdr:colOff>179294</xdr:colOff>
      <xdr:row>33</xdr:row>
      <xdr:rowOff>112059</xdr:rowOff>
    </xdr:to>
    <xdr:cxnSp macro="">
      <xdr:nvCxnSpPr>
        <xdr:cNvPr id="185" name="ลูกศรเชื่อมต่อแบบตรง 184">
          <a:extLst>
            <a:ext uri="{FF2B5EF4-FFF2-40B4-BE49-F238E27FC236}">
              <a16:creationId xmlns:a16="http://schemas.microsoft.com/office/drawing/2014/main" id="{377810B0-F362-431E-8E3A-520B1B3F4CA9}"/>
            </a:ext>
          </a:extLst>
        </xdr:cNvPr>
        <xdr:cNvCxnSpPr/>
      </xdr:nvCxnSpPr>
      <xdr:spPr>
        <a:xfrm>
          <a:off x="5825378" y="28182234"/>
          <a:ext cx="916641"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33</xdr:row>
      <xdr:rowOff>112059</xdr:rowOff>
    </xdr:from>
    <xdr:to>
      <xdr:col>12</xdr:col>
      <xdr:colOff>179294</xdr:colOff>
      <xdr:row>33</xdr:row>
      <xdr:rowOff>112059</xdr:rowOff>
    </xdr:to>
    <xdr:cxnSp macro="">
      <xdr:nvCxnSpPr>
        <xdr:cNvPr id="186" name="ลูกศรเชื่อมต่อแบบตรง 185">
          <a:extLst>
            <a:ext uri="{FF2B5EF4-FFF2-40B4-BE49-F238E27FC236}">
              <a16:creationId xmlns:a16="http://schemas.microsoft.com/office/drawing/2014/main" id="{4687BD5B-A67F-4767-9C2A-AF6D277152AC}"/>
            </a:ext>
          </a:extLst>
        </xdr:cNvPr>
        <xdr:cNvCxnSpPr/>
      </xdr:nvCxnSpPr>
      <xdr:spPr>
        <a:xfrm>
          <a:off x="5825378" y="28182234"/>
          <a:ext cx="916641"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33</xdr:row>
      <xdr:rowOff>112059</xdr:rowOff>
    </xdr:from>
    <xdr:to>
      <xdr:col>12</xdr:col>
      <xdr:colOff>179294</xdr:colOff>
      <xdr:row>33</xdr:row>
      <xdr:rowOff>112059</xdr:rowOff>
    </xdr:to>
    <xdr:cxnSp macro="">
      <xdr:nvCxnSpPr>
        <xdr:cNvPr id="187" name="ลูกศรเชื่อมต่อแบบตรง 186">
          <a:extLst>
            <a:ext uri="{FF2B5EF4-FFF2-40B4-BE49-F238E27FC236}">
              <a16:creationId xmlns:a16="http://schemas.microsoft.com/office/drawing/2014/main" id="{4A445C5C-EF4F-4871-9614-57F31B6D23D3}"/>
            </a:ext>
          </a:extLst>
        </xdr:cNvPr>
        <xdr:cNvCxnSpPr/>
      </xdr:nvCxnSpPr>
      <xdr:spPr>
        <a:xfrm>
          <a:off x="5825378" y="28182234"/>
          <a:ext cx="916641"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152400</xdr:colOff>
      <xdr:row>34</xdr:row>
      <xdr:rowOff>123825</xdr:rowOff>
    </xdr:from>
    <xdr:to>
      <xdr:col>12</xdr:col>
      <xdr:colOff>190500</xdr:colOff>
      <xdr:row>34</xdr:row>
      <xdr:rowOff>123825</xdr:rowOff>
    </xdr:to>
    <xdr:cxnSp macro="">
      <xdr:nvCxnSpPr>
        <xdr:cNvPr id="188" name="ตัวเชื่อมต่อตรง 187">
          <a:extLst>
            <a:ext uri="{FF2B5EF4-FFF2-40B4-BE49-F238E27FC236}">
              <a16:creationId xmlns:a16="http://schemas.microsoft.com/office/drawing/2014/main" id="{BD0CC838-8849-46E8-B622-250CC27CE257}"/>
            </a:ext>
          </a:extLst>
        </xdr:cNvPr>
        <xdr:cNvCxnSpPr/>
      </xdr:nvCxnSpPr>
      <xdr:spPr>
        <a:xfrm>
          <a:off x="5876925" y="28394025"/>
          <a:ext cx="876300"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11</xdr:row>
      <xdr:rowOff>112059</xdr:rowOff>
    </xdr:from>
    <xdr:to>
      <xdr:col>12</xdr:col>
      <xdr:colOff>179294</xdr:colOff>
      <xdr:row>11</xdr:row>
      <xdr:rowOff>112059</xdr:rowOff>
    </xdr:to>
    <xdr:cxnSp macro="">
      <xdr:nvCxnSpPr>
        <xdr:cNvPr id="189" name="ลูกศรเชื่อมต่อแบบตรง 188">
          <a:extLst>
            <a:ext uri="{FF2B5EF4-FFF2-40B4-BE49-F238E27FC236}">
              <a16:creationId xmlns:a16="http://schemas.microsoft.com/office/drawing/2014/main" id="{8A6229DE-EE1E-4A17-A6FC-359EF0493807}"/>
            </a:ext>
          </a:extLst>
        </xdr:cNvPr>
        <xdr:cNvCxnSpPr/>
      </xdr:nvCxnSpPr>
      <xdr:spPr>
        <a:xfrm>
          <a:off x="5825378" y="20781309"/>
          <a:ext cx="916641"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11</xdr:row>
      <xdr:rowOff>112059</xdr:rowOff>
    </xdr:from>
    <xdr:to>
      <xdr:col>12</xdr:col>
      <xdr:colOff>179294</xdr:colOff>
      <xdr:row>11</xdr:row>
      <xdr:rowOff>112059</xdr:rowOff>
    </xdr:to>
    <xdr:cxnSp macro="">
      <xdr:nvCxnSpPr>
        <xdr:cNvPr id="190" name="ลูกศรเชื่อมต่อแบบตรง 189">
          <a:extLst>
            <a:ext uri="{FF2B5EF4-FFF2-40B4-BE49-F238E27FC236}">
              <a16:creationId xmlns:a16="http://schemas.microsoft.com/office/drawing/2014/main" id="{309E1727-6AF7-4B57-ACC0-99C549D01A0B}"/>
            </a:ext>
          </a:extLst>
        </xdr:cNvPr>
        <xdr:cNvCxnSpPr/>
      </xdr:nvCxnSpPr>
      <xdr:spPr>
        <a:xfrm>
          <a:off x="5825378" y="20781309"/>
          <a:ext cx="916641"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11</xdr:row>
      <xdr:rowOff>112059</xdr:rowOff>
    </xdr:from>
    <xdr:to>
      <xdr:col>12</xdr:col>
      <xdr:colOff>179294</xdr:colOff>
      <xdr:row>11</xdr:row>
      <xdr:rowOff>112059</xdr:rowOff>
    </xdr:to>
    <xdr:cxnSp macro="">
      <xdr:nvCxnSpPr>
        <xdr:cNvPr id="191" name="ลูกศรเชื่อมต่อแบบตรง 190">
          <a:extLst>
            <a:ext uri="{FF2B5EF4-FFF2-40B4-BE49-F238E27FC236}">
              <a16:creationId xmlns:a16="http://schemas.microsoft.com/office/drawing/2014/main" id="{B897FF3F-6403-4362-B32E-AC1CB998B606}"/>
            </a:ext>
          </a:extLst>
        </xdr:cNvPr>
        <xdr:cNvCxnSpPr/>
      </xdr:nvCxnSpPr>
      <xdr:spPr>
        <a:xfrm>
          <a:off x="5825378" y="20781309"/>
          <a:ext cx="916641"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152400</xdr:colOff>
      <xdr:row>12</xdr:row>
      <xdr:rowOff>123825</xdr:rowOff>
    </xdr:from>
    <xdr:to>
      <xdr:col>12</xdr:col>
      <xdr:colOff>190500</xdr:colOff>
      <xdr:row>12</xdr:row>
      <xdr:rowOff>123825</xdr:rowOff>
    </xdr:to>
    <xdr:cxnSp macro="">
      <xdr:nvCxnSpPr>
        <xdr:cNvPr id="192" name="ตัวเชื่อมต่อตรง 191">
          <a:extLst>
            <a:ext uri="{FF2B5EF4-FFF2-40B4-BE49-F238E27FC236}">
              <a16:creationId xmlns:a16="http://schemas.microsoft.com/office/drawing/2014/main" id="{FA590AC8-22CE-4F9F-A8A7-081B8B626552}"/>
            </a:ext>
          </a:extLst>
        </xdr:cNvPr>
        <xdr:cNvCxnSpPr/>
      </xdr:nvCxnSpPr>
      <xdr:spPr>
        <a:xfrm>
          <a:off x="5876925" y="20993100"/>
          <a:ext cx="876300"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0</xdr:colOff>
      <xdr:row>249</xdr:row>
      <xdr:rowOff>333375</xdr:rowOff>
    </xdr:from>
    <xdr:to>
      <xdr:col>15</xdr:col>
      <xdr:colOff>200025</xdr:colOff>
      <xdr:row>249</xdr:row>
      <xdr:rowOff>333375</xdr:rowOff>
    </xdr:to>
    <xdr:cxnSp macro="">
      <xdr:nvCxnSpPr>
        <xdr:cNvPr id="8" name="ตัวเชื่อมต่อตรง 7">
          <a:extLst>
            <a:ext uri="{FF2B5EF4-FFF2-40B4-BE49-F238E27FC236}">
              <a16:creationId xmlns:a16="http://schemas.microsoft.com/office/drawing/2014/main" id="{3DBFA569-D885-DE22-0AAC-5FA47BD43EA8}"/>
            </a:ext>
          </a:extLst>
        </xdr:cNvPr>
        <xdr:cNvCxnSpPr/>
      </xdr:nvCxnSpPr>
      <xdr:spPr>
        <a:xfrm>
          <a:off x="7191375" y="136531350"/>
          <a:ext cx="200025"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233</xdr:row>
      <xdr:rowOff>323850</xdr:rowOff>
    </xdr:from>
    <xdr:to>
      <xdr:col>15</xdr:col>
      <xdr:colOff>0</xdr:colOff>
      <xdr:row>233</xdr:row>
      <xdr:rowOff>323850</xdr:rowOff>
    </xdr:to>
    <xdr:cxnSp macro="">
      <xdr:nvCxnSpPr>
        <xdr:cNvPr id="19" name="ตัวเชื่อมต่อตรง 18">
          <a:extLst>
            <a:ext uri="{FF2B5EF4-FFF2-40B4-BE49-F238E27FC236}">
              <a16:creationId xmlns:a16="http://schemas.microsoft.com/office/drawing/2014/main" id="{7DDFF9B8-8575-9C49-C035-DA383E0EE95B}"/>
            </a:ext>
          </a:extLst>
        </xdr:cNvPr>
        <xdr:cNvCxnSpPr/>
      </xdr:nvCxnSpPr>
      <xdr:spPr>
        <a:xfrm>
          <a:off x="6981825" y="128120775"/>
          <a:ext cx="209550" cy="0"/>
        </a:xfrm>
        <a:prstGeom prst="line">
          <a:avLst/>
        </a:prstGeom>
        <a:ln>
          <a:prstDash val="sysDash"/>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236</xdr:row>
      <xdr:rowOff>289892</xdr:rowOff>
    </xdr:from>
    <xdr:to>
      <xdr:col>10</xdr:col>
      <xdr:colOff>8283</xdr:colOff>
      <xdr:row>236</xdr:row>
      <xdr:rowOff>289892</xdr:rowOff>
    </xdr:to>
    <xdr:cxnSp macro="">
      <xdr:nvCxnSpPr>
        <xdr:cNvPr id="22" name="ตัวเชื่อมต่อตรง 21">
          <a:extLst>
            <a:ext uri="{FF2B5EF4-FFF2-40B4-BE49-F238E27FC236}">
              <a16:creationId xmlns:a16="http://schemas.microsoft.com/office/drawing/2014/main" id="{0F0C424C-74A4-3920-6ECD-7D65D4533B1D}"/>
            </a:ext>
          </a:extLst>
        </xdr:cNvPr>
        <xdr:cNvCxnSpPr/>
      </xdr:nvCxnSpPr>
      <xdr:spPr>
        <a:xfrm>
          <a:off x="5922065" y="132894457"/>
          <a:ext cx="215348"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8283</xdr:colOff>
      <xdr:row>235</xdr:row>
      <xdr:rowOff>348843</xdr:rowOff>
    </xdr:from>
    <xdr:to>
      <xdr:col>15</xdr:col>
      <xdr:colOff>0</xdr:colOff>
      <xdr:row>235</xdr:row>
      <xdr:rowOff>348843</xdr:rowOff>
    </xdr:to>
    <xdr:cxnSp macro="">
      <xdr:nvCxnSpPr>
        <xdr:cNvPr id="28" name="ตัวเชื่อมต่อตรง 27">
          <a:extLst>
            <a:ext uri="{FF2B5EF4-FFF2-40B4-BE49-F238E27FC236}">
              <a16:creationId xmlns:a16="http://schemas.microsoft.com/office/drawing/2014/main" id="{87216524-314E-D0D5-A0CB-F2778853DD60}"/>
            </a:ext>
          </a:extLst>
        </xdr:cNvPr>
        <xdr:cNvCxnSpPr/>
      </xdr:nvCxnSpPr>
      <xdr:spPr>
        <a:xfrm>
          <a:off x="6810254" y="134707372"/>
          <a:ext cx="417540"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8282</xdr:colOff>
      <xdr:row>183</xdr:row>
      <xdr:rowOff>298174</xdr:rowOff>
    </xdr:from>
    <xdr:to>
      <xdr:col>17</xdr:col>
      <xdr:colOff>0</xdr:colOff>
      <xdr:row>183</xdr:row>
      <xdr:rowOff>298174</xdr:rowOff>
    </xdr:to>
    <xdr:cxnSp macro="">
      <xdr:nvCxnSpPr>
        <xdr:cNvPr id="17" name="ตัวเชื่อมต่อตรง 16">
          <a:extLst>
            <a:ext uri="{FF2B5EF4-FFF2-40B4-BE49-F238E27FC236}">
              <a16:creationId xmlns:a16="http://schemas.microsoft.com/office/drawing/2014/main" id="{94D75371-8016-FC40-F997-A1D603DFA4BC}"/>
            </a:ext>
          </a:extLst>
        </xdr:cNvPr>
        <xdr:cNvCxnSpPr/>
      </xdr:nvCxnSpPr>
      <xdr:spPr>
        <a:xfrm>
          <a:off x="7379804" y="96103109"/>
          <a:ext cx="198783"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207065</xdr:colOff>
      <xdr:row>184</xdr:row>
      <xdr:rowOff>339587</xdr:rowOff>
    </xdr:from>
    <xdr:to>
      <xdr:col>15</xdr:col>
      <xdr:colOff>207064</xdr:colOff>
      <xdr:row>184</xdr:row>
      <xdr:rowOff>339587</xdr:rowOff>
    </xdr:to>
    <xdr:cxnSp macro="">
      <xdr:nvCxnSpPr>
        <xdr:cNvPr id="24" name="ตัวเชื่อมต่อตรง 23">
          <a:extLst>
            <a:ext uri="{FF2B5EF4-FFF2-40B4-BE49-F238E27FC236}">
              <a16:creationId xmlns:a16="http://schemas.microsoft.com/office/drawing/2014/main" id="{02440D66-708C-9B10-2F51-DB507129A2DF}"/>
            </a:ext>
          </a:extLst>
        </xdr:cNvPr>
        <xdr:cNvCxnSpPr/>
      </xdr:nvCxnSpPr>
      <xdr:spPr>
        <a:xfrm>
          <a:off x="7164456" y="97751348"/>
          <a:ext cx="207065"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324</xdr:row>
      <xdr:rowOff>358588</xdr:rowOff>
    </xdr:from>
    <xdr:to>
      <xdr:col>18</xdr:col>
      <xdr:colOff>11206</xdr:colOff>
      <xdr:row>324</xdr:row>
      <xdr:rowOff>358588</xdr:rowOff>
    </xdr:to>
    <xdr:cxnSp macro="">
      <xdr:nvCxnSpPr>
        <xdr:cNvPr id="41" name="ตัวเชื่อมต่อตรง 40">
          <a:extLst>
            <a:ext uri="{FF2B5EF4-FFF2-40B4-BE49-F238E27FC236}">
              <a16:creationId xmlns:a16="http://schemas.microsoft.com/office/drawing/2014/main" id="{F8AD9978-CD77-2E77-8A6F-F5F4D9E2F02A}"/>
            </a:ext>
          </a:extLst>
        </xdr:cNvPr>
        <xdr:cNvCxnSpPr/>
      </xdr:nvCxnSpPr>
      <xdr:spPr>
        <a:xfrm>
          <a:off x="7653618" y="175999588"/>
          <a:ext cx="224117"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11206</xdr:colOff>
      <xdr:row>325</xdr:row>
      <xdr:rowOff>414617</xdr:rowOff>
    </xdr:from>
    <xdr:to>
      <xdr:col>17</xdr:col>
      <xdr:colOff>0</xdr:colOff>
      <xdr:row>325</xdr:row>
      <xdr:rowOff>414617</xdr:rowOff>
    </xdr:to>
    <xdr:cxnSp macro="">
      <xdr:nvCxnSpPr>
        <xdr:cNvPr id="46" name="ตัวเชื่อมต่อตรง 45">
          <a:extLst>
            <a:ext uri="{FF2B5EF4-FFF2-40B4-BE49-F238E27FC236}">
              <a16:creationId xmlns:a16="http://schemas.microsoft.com/office/drawing/2014/main" id="{FCB281B6-75B5-FB86-F3B8-B9922510E403}"/>
            </a:ext>
          </a:extLst>
        </xdr:cNvPr>
        <xdr:cNvCxnSpPr/>
      </xdr:nvCxnSpPr>
      <xdr:spPr>
        <a:xfrm>
          <a:off x="7451912" y="177052941"/>
          <a:ext cx="201706"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212480</xdr:colOff>
      <xdr:row>409</xdr:row>
      <xdr:rowOff>359019</xdr:rowOff>
    </xdr:from>
    <xdr:to>
      <xdr:col>14</xdr:col>
      <xdr:colOff>205154</xdr:colOff>
      <xdr:row>409</xdr:row>
      <xdr:rowOff>359019</xdr:rowOff>
    </xdr:to>
    <xdr:cxnSp macro="">
      <xdr:nvCxnSpPr>
        <xdr:cNvPr id="60" name="ตัวเชื่อมต่อตรง 59">
          <a:extLst>
            <a:ext uri="{FF2B5EF4-FFF2-40B4-BE49-F238E27FC236}">
              <a16:creationId xmlns:a16="http://schemas.microsoft.com/office/drawing/2014/main" id="{28F349BE-E3D0-288C-72A3-3EDD2A16D852}"/>
            </a:ext>
          </a:extLst>
        </xdr:cNvPr>
        <xdr:cNvCxnSpPr/>
      </xdr:nvCxnSpPr>
      <xdr:spPr>
        <a:xfrm>
          <a:off x="7004538" y="201087404"/>
          <a:ext cx="205154"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8283</xdr:colOff>
      <xdr:row>9</xdr:row>
      <xdr:rowOff>265043</xdr:rowOff>
    </xdr:from>
    <xdr:to>
      <xdr:col>16</xdr:col>
      <xdr:colOff>198782</xdr:colOff>
      <xdr:row>9</xdr:row>
      <xdr:rowOff>265043</xdr:rowOff>
    </xdr:to>
    <xdr:cxnSp macro="">
      <xdr:nvCxnSpPr>
        <xdr:cNvPr id="21" name="ตัวเชื่อมต่อตรง 20">
          <a:extLst>
            <a:ext uri="{FF2B5EF4-FFF2-40B4-BE49-F238E27FC236}">
              <a16:creationId xmlns:a16="http://schemas.microsoft.com/office/drawing/2014/main" id="{ECEF4F71-CF25-60B9-0F77-AB4A6569ADEF}"/>
            </a:ext>
          </a:extLst>
        </xdr:cNvPr>
        <xdr:cNvCxnSpPr/>
      </xdr:nvCxnSpPr>
      <xdr:spPr>
        <a:xfrm>
          <a:off x="6965674" y="2302565"/>
          <a:ext cx="604630"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9525</xdr:colOff>
      <xdr:row>30</xdr:row>
      <xdr:rowOff>447675</xdr:rowOff>
    </xdr:from>
    <xdr:to>
      <xdr:col>19</xdr:col>
      <xdr:colOff>0</xdr:colOff>
      <xdr:row>30</xdr:row>
      <xdr:rowOff>447675</xdr:rowOff>
    </xdr:to>
    <xdr:cxnSp macro="">
      <xdr:nvCxnSpPr>
        <xdr:cNvPr id="37" name="ตัวเชื่อมต่อตรง 36">
          <a:extLst>
            <a:ext uri="{FF2B5EF4-FFF2-40B4-BE49-F238E27FC236}">
              <a16:creationId xmlns:a16="http://schemas.microsoft.com/office/drawing/2014/main" id="{7E2B6549-D067-4B6A-B909-FA770733D264}"/>
            </a:ext>
          </a:extLst>
        </xdr:cNvPr>
        <xdr:cNvCxnSpPr/>
      </xdr:nvCxnSpPr>
      <xdr:spPr>
        <a:xfrm>
          <a:off x="7200900" y="17564100"/>
          <a:ext cx="828675"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0</xdr:colOff>
      <xdr:row>43</xdr:row>
      <xdr:rowOff>323850</xdr:rowOff>
    </xdr:from>
    <xdr:to>
      <xdr:col>18</xdr:col>
      <xdr:colOff>200025</xdr:colOff>
      <xdr:row>43</xdr:row>
      <xdr:rowOff>323850</xdr:rowOff>
    </xdr:to>
    <xdr:cxnSp macro="">
      <xdr:nvCxnSpPr>
        <xdr:cNvPr id="44" name="ตัวเชื่อมต่อตรง 43">
          <a:extLst>
            <a:ext uri="{FF2B5EF4-FFF2-40B4-BE49-F238E27FC236}">
              <a16:creationId xmlns:a16="http://schemas.microsoft.com/office/drawing/2014/main" id="{C028E242-C4ED-86E9-3500-269CD060584E}"/>
            </a:ext>
          </a:extLst>
        </xdr:cNvPr>
        <xdr:cNvCxnSpPr/>
      </xdr:nvCxnSpPr>
      <xdr:spPr>
        <a:xfrm>
          <a:off x="7191375" y="25241250"/>
          <a:ext cx="828675"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13607</xdr:colOff>
      <xdr:row>45</xdr:row>
      <xdr:rowOff>357867</xdr:rowOff>
    </xdr:from>
    <xdr:to>
      <xdr:col>17</xdr:col>
      <xdr:colOff>0</xdr:colOff>
      <xdr:row>45</xdr:row>
      <xdr:rowOff>357867</xdr:rowOff>
    </xdr:to>
    <xdr:cxnSp macro="">
      <xdr:nvCxnSpPr>
        <xdr:cNvPr id="61" name="ตัวเชื่อมต่อตรง 60">
          <a:extLst>
            <a:ext uri="{FF2B5EF4-FFF2-40B4-BE49-F238E27FC236}">
              <a16:creationId xmlns:a16="http://schemas.microsoft.com/office/drawing/2014/main" id="{89DC9A63-28F9-8C98-080E-450C919DCD23}"/>
            </a:ext>
          </a:extLst>
        </xdr:cNvPr>
        <xdr:cNvCxnSpPr/>
      </xdr:nvCxnSpPr>
      <xdr:spPr>
        <a:xfrm>
          <a:off x="6966857" y="27789867"/>
          <a:ext cx="598714"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0</xdr:colOff>
      <xdr:row>70</xdr:row>
      <xdr:rowOff>435428</xdr:rowOff>
    </xdr:from>
    <xdr:to>
      <xdr:col>18</xdr:col>
      <xdr:colOff>190500</xdr:colOff>
      <xdr:row>70</xdr:row>
      <xdr:rowOff>435428</xdr:rowOff>
    </xdr:to>
    <xdr:cxnSp macro="">
      <xdr:nvCxnSpPr>
        <xdr:cNvPr id="68" name="ตัวเชื่อมต่อตรง 67">
          <a:extLst>
            <a:ext uri="{FF2B5EF4-FFF2-40B4-BE49-F238E27FC236}">
              <a16:creationId xmlns:a16="http://schemas.microsoft.com/office/drawing/2014/main" id="{B0A16573-1B4A-0BA7-2E7B-FAA799066D25}"/>
            </a:ext>
          </a:extLst>
        </xdr:cNvPr>
        <xdr:cNvCxnSpPr/>
      </xdr:nvCxnSpPr>
      <xdr:spPr>
        <a:xfrm>
          <a:off x="7157357" y="40535678"/>
          <a:ext cx="802822"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72</xdr:row>
      <xdr:rowOff>112059</xdr:rowOff>
    </xdr:from>
    <xdr:to>
      <xdr:col>12</xdr:col>
      <xdr:colOff>179294</xdr:colOff>
      <xdr:row>72</xdr:row>
      <xdr:rowOff>112059</xdr:rowOff>
    </xdr:to>
    <xdr:cxnSp macro="">
      <xdr:nvCxnSpPr>
        <xdr:cNvPr id="74" name="ลูกศรเชื่อมต่อแบบตรง 73">
          <a:extLst>
            <a:ext uri="{FF2B5EF4-FFF2-40B4-BE49-F238E27FC236}">
              <a16:creationId xmlns:a16="http://schemas.microsoft.com/office/drawing/2014/main" id="{4B54334C-ECD2-421D-8079-FC101CAEAB96}"/>
            </a:ext>
          </a:extLst>
        </xdr:cNvPr>
        <xdr:cNvCxnSpPr/>
      </xdr:nvCxnSpPr>
      <xdr:spPr>
        <a:xfrm>
          <a:off x="5829460" y="35776380"/>
          <a:ext cx="89487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72</xdr:row>
      <xdr:rowOff>112059</xdr:rowOff>
    </xdr:from>
    <xdr:to>
      <xdr:col>12</xdr:col>
      <xdr:colOff>179294</xdr:colOff>
      <xdr:row>72</xdr:row>
      <xdr:rowOff>112059</xdr:rowOff>
    </xdr:to>
    <xdr:cxnSp macro="">
      <xdr:nvCxnSpPr>
        <xdr:cNvPr id="79" name="ลูกศรเชื่อมต่อแบบตรง 78">
          <a:extLst>
            <a:ext uri="{FF2B5EF4-FFF2-40B4-BE49-F238E27FC236}">
              <a16:creationId xmlns:a16="http://schemas.microsoft.com/office/drawing/2014/main" id="{F7E2083A-68F6-4826-994C-617DF25A4965}"/>
            </a:ext>
          </a:extLst>
        </xdr:cNvPr>
        <xdr:cNvCxnSpPr/>
      </xdr:nvCxnSpPr>
      <xdr:spPr>
        <a:xfrm>
          <a:off x="5829460" y="35776380"/>
          <a:ext cx="89487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72</xdr:row>
      <xdr:rowOff>112059</xdr:rowOff>
    </xdr:from>
    <xdr:to>
      <xdr:col>12</xdr:col>
      <xdr:colOff>179294</xdr:colOff>
      <xdr:row>72</xdr:row>
      <xdr:rowOff>112059</xdr:rowOff>
    </xdr:to>
    <xdr:cxnSp macro="">
      <xdr:nvCxnSpPr>
        <xdr:cNvPr id="81" name="ลูกศรเชื่อมต่อแบบตรง 80">
          <a:extLst>
            <a:ext uri="{FF2B5EF4-FFF2-40B4-BE49-F238E27FC236}">
              <a16:creationId xmlns:a16="http://schemas.microsoft.com/office/drawing/2014/main" id="{4F5D9039-AF2C-48A3-8CA1-8DDD74B9B6EA}"/>
            </a:ext>
          </a:extLst>
        </xdr:cNvPr>
        <xdr:cNvCxnSpPr/>
      </xdr:nvCxnSpPr>
      <xdr:spPr>
        <a:xfrm>
          <a:off x="5829460" y="35776380"/>
          <a:ext cx="89487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152400</xdr:colOff>
      <xdr:row>73</xdr:row>
      <xdr:rowOff>123825</xdr:rowOff>
    </xdr:from>
    <xdr:to>
      <xdr:col>12</xdr:col>
      <xdr:colOff>190500</xdr:colOff>
      <xdr:row>73</xdr:row>
      <xdr:rowOff>123825</xdr:rowOff>
    </xdr:to>
    <xdr:cxnSp macro="">
      <xdr:nvCxnSpPr>
        <xdr:cNvPr id="88" name="ตัวเชื่อมต่อตรง 87">
          <a:extLst>
            <a:ext uri="{FF2B5EF4-FFF2-40B4-BE49-F238E27FC236}">
              <a16:creationId xmlns:a16="http://schemas.microsoft.com/office/drawing/2014/main" id="{1D619A7A-31B7-4E69-AB37-D33830634A5F}"/>
            </a:ext>
          </a:extLst>
        </xdr:cNvPr>
        <xdr:cNvCxnSpPr/>
      </xdr:nvCxnSpPr>
      <xdr:spPr>
        <a:xfrm>
          <a:off x="5881007" y="35992254"/>
          <a:ext cx="854529"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27214</xdr:colOff>
      <xdr:row>79</xdr:row>
      <xdr:rowOff>476250</xdr:rowOff>
    </xdr:from>
    <xdr:to>
      <xdr:col>16</xdr:col>
      <xdr:colOff>176893</xdr:colOff>
      <xdr:row>79</xdr:row>
      <xdr:rowOff>476250</xdr:rowOff>
    </xdr:to>
    <xdr:cxnSp macro="">
      <xdr:nvCxnSpPr>
        <xdr:cNvPr id="102" name="ตัวเชื่อมต่อตรง 101">
          <a:extLst>
            <a:ext uri="{FF2B5EF4-FFF2-40B4-BE49-F238E27FC236}">
              <a16:creationId xmlns:a16="http://schemas.microsoft.com/office/drawing/2014/main" id="{0462E60C-6670-376D-27A5-47AF0488B5B1}"/>
            </a:ext>
          </a:extLst>
        </xdr:cNvPr>
        <xdr:cNvCxnSpPr/>
      </xdr:nvCxnSpPr>
      <xdr:spPr>
        <a:xfrm>
          <a:off x="6980464" y="45597536"/>
          <a:ext cx="557893"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0</xdr:colOff>
      <xdr:row>105</xdr:row>
      <xdr:rowOff>430695</xdr:rowOff>
    </xdr:from>
    <xdr:to>
      <xdr:col>19</xdr:col>
      <xdr:colOff>0</xdr:colOff>
      <xdr:row>105</xdr:row>
      <xdr:rowOff>430695</xdr:rowOff>
    </xdr:to>
    <xdr:cxnSp macro="">
      <xdr:nvCxnSpPr>
        <xdr:cNvPr id="194" name="ตัวเชื่อมต่อตรง 193">
          <a:extLst>
            <a:ext uri="{FF2B5EF4-FFF2-40B4-BE49-F238E27FC236}">
              <a16:creationId xmlns:a16="http://schemas.microsoft.com/office/drawing/2014/main" id="{DFD7AA2E-38B7-4818-12A3-F42138487A05}"/>
            </a:ext>
          </a:extLst>
        </xdr:cNvPr>
        <xdr:cNvCxnSpPr/>
      </xdr:nvCxnSpPr>
      <xdr:spPr>
        <a:xfrm>
          <a:off x="7164457" y="59891543"/>
          <a:ext cx="828260"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0</xdr:colOff>
      <xdr:row>107</xdr:row>
      <xdr:rowOff>496956</xdr:rowOff>
    </xdr:from>
    <xdr:to>
      <xdr:col>19</xdr:col>
      <xdr:colOff>0</xdr:colOff>
      <xdr:row>107</xdr:row>
      <xdr:rowOff>496956</xdr:rowOff>
    </xdr:to>
    <xdr:cxnSp macro="">
      <xdr:nvCxnSpPr>
        <xdr:cNvPr id="196" name="ตัวเชื่อมต่อตรง 195">
          <a:extLst>
            <a:ext uri="{FF2B5EF4-FFF2-40B4-BE49-F238E27FC236}">
              <a16:creationId xmlns:a16="http://schemas.microsoft.com/office/drawing/2014/main" id="{CCE413DE-8691-7ECB-606C-B05D590162AF}"/>
            </a:ext>
          </a:extLst>
        </xdr:cNvPr>
        <xdr:cNvCxnSpPr/>
      </xdr:nvCxnSpPr>
      <xdr:spPr>
        <a:xfrm>
          <a:off x="7164457" y="62160978"/>
          <a:ext cx="828260"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9525</xdr:colOff>
      <xdr:row>144</xdr:row>
      <xdr:rowOff>457200</xdr:rowOff>
    </xdr:from>
    <xdr:to>
      <xdr:col>16</xdr:col>
      <xdr:colOff>200025</xdr:colOff>
      <xdr:row>144</xdr:row>
      <xdr:rowOff>457200</xdr:rowOff>
    </xdr:to>
    <xdr:cxnSp macro="">
      <xdr:nvCxnSpPr>
        <xdr:cNvPr id="198" name="ตัวเชื่อมต่อตรง 197">
          <a:extLst>
            <a:ext uri="{FF2B5EF4-FFF2-40B4-BE49-F238E27FC236}">
              <a16:creationId xmlns:a16="http://schemas.microsoft.com/office/drawing/2014/main" id="{FAEBCFAD-5DD0-74C2-BF35-2DBF982D6856}"/>
            </a:ext>
          </a:extLst>
        </xdr:cNvPr>
        <xdr:cNvCxnSpPr/>
      </xdr:nvCxnSpPr>
      <xdr:spPr>
        <a:xfrm>
          <a:off x="7410450" y="83048475"/>
          <a:ext cx="190500"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185</xdr:row>
      <xdr:rowOff>381000</xdr:rowOff>
    </xdr:from>
    <xdr:to>
      <xdr:col>12</xdr:col>
      <xdr:colOff>0</xdr:colOff>
      <xdr:row>185</xdr:row>
      <xdr:rowOff>381000</xdr:rowOff>
    </xdr:to>
    <xdr:cxnSp macro="">
      <xdr:nvCxnSpPr>
        <xdr:cNvPr id="200" name="ตัวเชื่อมต่อตรง 199">
          <a:extLst>
            <a:ext uri="{FF2B5EF4-FFF2-40B4-BE49-F238E27FC236}">
              <a16:creationId xmlns:a16="http://schemas.microsoft.com/office/drawing/2014/main" id="{A2A119F6-55DC-363C-FC29-58E42DADB595}"/>
            </a:ext>
          </a:extLst>
        </xdr:cNvPr>
        <xdr:cNvCxnSpPr/>
      </xdr:nvCxnSpPr>
      <xdr:spPr>
        <a:xfrm>
          <a:off x="6353175" y="100822125"/>
          <a:ext cx="209550"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200025</xdr:colOff>
      <xdr:row>195</xdr:row>
      <xdr:rowOff>314325</xdr:rowOff>
    </xdr:from>
    <xdr:to>
      <xdr:col>18</xdr:col>
      <xdr:colOff>9525</xdr:colOff>
      <xdr:row>195</xdr:row>
      <xdr:rowOff>314325</xdr:rowOff>
    </xdr:to>
    <xdr:cxnSp macro="">
      <xdr:nvCxnSpPr>
        <xdr:cNvPr id="202" name="ตัวเชื่อมต่อตรง 201">
          <a:extLst>
            <a:ext uri="{FF2B5EF4-FFF2-40B4-BE49-F238E27FC236}">
              <a16:creationId xmlns:a16="http://schemas.microsoft.com/office/drawing/2014/main" id="{88D5049A-246D-B995-91D9-805B3C4C0C27}"/>
            </a:ext>
          </a:extLst>
        </xdr:cNvPr>
        <xdr:cNvCxnSpPr/>
      </xdr:nvCxnSpPr>
      <xdr:spPr>
        <a:xfrm>
          <a:off x="7600950" y="106956225"/>
          <a:ext cx="228600"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9525</xdr:colOff>
      <xdr:row>197</xdr:row>
      <xdr:rowOff>152400</xdr:rowOff>
    </xdr:from>
    <xdr:to>
      <xdr:col>19</xdr:col>
      <xdr:colOff>200025</xdr:colOff>
      <xdr:row>197</xdr:row>
      <xdr:rowOff>152400</xdr:rowOff>
    </xdr:to>
    <xdr:cxnSp macro="">
      <xdr:nvCxnSpPr>
        <xdr:cNvPr id="204" name="ลูกศรเชื่อมต่อแบบตรง 203">
          <a:extLst>
            <a:ext uri="{FF2B5EF4-FFF2-40B4-BE49-F238E27FC236}">
              <a16:creationId xmlns:a16="http://schemas.microsoft.com/office/drawing/2014/main" id="{E24A5DA3-5DFC-0C23-56C2-99C73F2547C8}"/>
            </a:ext>
          </a:extLst>
        </xdr:cNvPr>
        <xdr:cNvCxnSpPr/>
      </xdr:nvCxnSpPr>
      <xdr:spPr>
        <a:xfrm>
          <a:off x="5734050" y="108794550"/>
          <a:ext cx="249555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197</xdr:row>
      <xdr:rowOff>381000</xdr:rowOff>
    </xdr:from>
    <xdr:to>
      <xdr:col>19</xdr:col>
      <xdr:colOff>180975</xdr:colOff>
      <xdr:row>197</xdr:row>
      <xdr:rowOff>381000</xdr:rowOff>
    </xdr:to>
    <xdr:cxnSp macro="">
      <xdr:nvCxnSpPr>
        <xdr:cNvPr id="206" name="ตัวเชื่อมต่อตรง 205">
          <a:extLst>
            <a:ext uri="{FF2B5EF4-FFF2-40B4-BE49-F238E27FC236}">
              <a16:creationId xmlns:a16="http://schemas.microsoft.com/office/drawing/2014/main" id="{4CA743BC-6C7E-8D30-8347-7E2FBB2FF8DA}"/>
            </a:ext>
          </a:extLst>
        </xdr:cNvPr>
        <xdr:cNvCxnSpPr/>
      </xdr:nvCxnSpPr>
      <xdr:spPr>
        <a:xfrm>
          <a:off x="5724525" y="109023150"/>
          <a:ext cx="2486025"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135</xdr:row>
      <xdr:rowOff>333375</xdr:rowOff>
    </xdr:from>
    <xdr:to>
      <xdr:col>18</xdr:col>
      <xdr:colOff>19050</xdr:colOff>
      <xdr:row>135</xdr:row>
      <xdr:rowOff>333375</xdr:rowOff>
    </xdr:to>
    <xdr:cxnSp macro="">
      <xdr:nvCxnSpPr>
        <xdr:cNvPr id="208" name="ตัวเชื่อมต่อตรง 207">
          <a:extLst>
            <a:ext uri="{FF2B5EF4-FFF2-40B4-BE49-F238E27FC236}">
              <a16:creationId xmlns:a16="http://schemas.microsoft.com/office/drawing/2014/main" id="{24EF609A-EEC8-B2A0-672A-1E0F313A3EFA}"/>
            </a:ext>
          </a:extLst>
        </xdr:cNvPr>
        <xdr:cNvCxnSpPr/>
      </xdr:nvCxnSpPr>
      <xdr:spPr>
        <a:xfrm>
          <a:off x="7610475" y="77724000"/>
          <a:ext cx="228600"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19</xdr:row>
      <xdr:rowOff>304800</xdr:rowOff>
    </xdr:from>
    <xdr:to>
      <xdr:col>19</xdr:col>
      <xdr:colOff>9525</xdr:colOff>
      <xdr:row>19</xdr:row>
      <xdr:rowOff>304800</xdr:rowOff>
    </xdr:to>
    <xdr:cxnSp macro="">
      <xdr:nvCxnSpPr>
        <xdr:cNvPr id="210" name="ตัวเชื่อมต่อตรง 209">
          <a:extLst>
            <a:ext uri="{FF2B5EF4-FFF2-40B4-BE49-F238E27FC236}">
              <a16:creationId xmlns:a16="http://schemas.microsoft.com/office/drawing/2014/main" id="{5A29FF5A-5BB5-01E3-58E0-E5A348032369}"/>
            </a:ext>
          </a:extLst>
        </xdr:cNvPr>
        <xdr:cNvCxnSpPr/>
      </xdr:nvCxnSpPr>
      <xdr:spPr>
        <a:xfrm>
          <a:off x="7820025" y="8401050"/>
          <a:ext cx="219075" cy="0"/>
        </a:xfrm>
        <a:prstGeom prst="line">
          <a:avLst/>
        </a:prstGeom>
        <a:ln>
          <a:prstDash val="sysDash"/>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200025</xdr:colOff>
      <xdr:row>21</xdr:row>
      <xdr:rowOff>352425</xdr:rowOff>
    </xdr:from>
    <xdr:to>
      <xdr:col>19</xdr:col>
      <xdr:colOff>0</xdr:colOff>
      <xdr:row>21</xdr:row>
      <xdr:rowOff>352425</xdr:rowOff>
    </xdr:to>
    <xdr:cxnSp macro="">
      <xdr:nvCxnSpPr>
        <xdr:cNvPr id="211" name="ตัวเชื่อมต่อตรง 210">
          <a:extLst>
            <a:ext uri="{FF2B5EF4-FFF2-40B4-BE49-F238E27FC236}">
              <a16:creationId xmlns:a16="http://schemas.microsoft.com/office/drawing/2014/main" id="{A9B8FD6B-B530-2AC6-4ADD-C99EF4876CF1}"/>
            </a:ext>
          </a:extLst>
        </xdr:cNvPr>
        <xdr:cNvCxnSpPr/>
      </xdr:nvCxnSpPr>
      <xdr:spPr>
        <a:xfrm>
          <a:off x="7810500" y="10648950"/>
          <a:ext cx="219075" cy="0"/>
        </a:xfrm>
        <a:prstGeom prst="line">
          <a:avLst/>
        </a:prstGeom>
        <a:ln>
          <a:prstDash val="sysDash"/>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96</xdr:row>
      <xdr:rowOff>457200</xdr:rowOff>
    </xdr:from>
    <xdr:to>
      <xdr:col>19</xdr:col>
      <xdr:colOff>9525</xdr:colOff>
      <xdr:row>96</xdr:row>
      <xdr:rowOff>457200</xdr:rowOff>
    </xdr:to>
    <xdr:cxnSp macro="">
      <xdr:nvCxnSpPr>
        <xdr:cNvPr id="213" name="ตัวเชื่อมต่อตรง 212">
          <a:extLst>
            <a:ext uri="{FF2B5EF4-FFF2-40B4-BE49-F238E27FC236}">
              <a16:creationId xmlns:a16="http://schemas.microsoft.com/office/drawing/2014/main" id="{0617A678-3DF1-94BA-E995-C8EB937C7C9F}"/>
            </a:ext>
          </a:extLst>
        </xdr:cNvPr>
        <xdr:cNvCxnSpPr/>
      </xdr:nvCxnSpPr>
      <xdr:spPr>
        <a:xfrm>
          <a:off x="7820025" y="54778275"/>
          <a:ext cx="219075"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9525</xdr:colOff>
      <xdr:row>293</xdr:row>
      <xdr:rowOff>142875</xdr:rowOff>
    </xdr:from>
    <xdr:to>
      <xdr:col>17</xdr:col>
      <xdr:colOff>0</xdr:colOff>
      <xdr:row>293</xdr:row>
      <xdr:rowOff>142875</xdr:rowOff>
    </xdr:to>
    <xdr:cxnSp macro="">
      <xdr:nvCxnSpPr>
        <xdr:cNvPr id="215" name="ลูกศรเชื่อมต่อแบบตรง 214">
          <a:extLst>
            <a:ext uri="{FF2B5EF4-FFF2-40B4-BE49-F238E27FC236}">
              <a16:creationId xmlns:a16="http://schemas.microsoft.com/office/drawing/2014/main" id="{6BAB781C-222F-A06F-8221-004D0BF5FAD9}"/>
            </a:ext>
          </a:extLst>
        </xdr:cNvPr>
        <xdr:cNvCxnSpPr/>
      </xdr:nvCxnSpPr>
      <xdr:spPr>
        <a:xfrm>
          <a:off x="7200900" y="160820100"/>
          <a:ext cx="409575" cy="0"/>
        </a:xfrm>
        <a:prstGeom prst="straightConnector1">
          <a:avLst/>
        </a:prstGeom>
        <a:ln>
          <a:solidFill>
            <a:sysClr val="windowText" lastClr="000000"/>
          </a:solidFill>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9525</xdr:colOff>
      <xdr:row>293</xdr:row>
      <xdr:rowOff>381000</xdr:rowOff>
    </xdr:from>
    <xdr:to>
      <xdr:col>17</xdr:col>
      <xdr:colOff>190500</xdr:colOff>
      <xdr:row>293</xdr:row>
      <xdr:rowOff>381000</xdr:rowOff>
    </xdr:to>
    <xdr:cxnSp macro="">
      <xdr:nvCxnSpPr>
        <xdr:cNvPr id="217" name="ตัวเชื่อมต่อตรง 216">
          <a:extLst>
            <a:ext uri="{FF2B5EF4-FFF2-40B4-BE49-F238E27FC236}">
              <a16:creationId xmlns:a16="http://schemas.microsoft.com/office/drawing/2014/main" id="{A096224E-2056-0381-0AD9-A6BBAAEA5A28}"/>
            </a:ext>
          </a:extLst>
        </xdr:cNvPr>
        <xdr:cNvCxnSpPr/>
      </xdr:nvCxnSpPr>
      <xdr:spPr>
        <a:xfrm>
          <a:off x="7410450" y="161058225"/>
          <a:ext cx="390525"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9525</xdr:colOff>
      <xdr:row>295</xdr:row>
      <xdr:rowOff>390525</xdr:rowOff>
    </xdr:from>
    <xdr:to>
      <xdr:col>18</xdr:col>
      <xdr:colOff>9525</xdr:colOff>
      <xdr:row>295</xdr:row>
      <xdr:rowOff>390525</xdr:rowOff>
    </xdr:to>
    <xdr:cxnSp macro="">
      <xdr:nvCxnSpPr>
        <xdr:cNvPr id="219" name="ตัวเชื่อมต่อตรง 218">
          <a:extLst>
            <a:ext uri="{FF2B5EF4-FFF2-40B4-BE49-F238E27FC236}">
              <a16:creationId xmlns:a16="http://schemas.microsoft.com/office/drawing/2014/main" id="{B6E16EF3-CF03-A74B-B8AC-36C89F636092}"/>
            </a:ext>
          </a:extLst>
        </xdr:cNvPr>
        <xdr:cNvCxnSpPr/>
      </xdr:nvCxnSpPr>
      <xdr:spPr>
        <a:xfrm>
          <a:off x="7620000" y="164468175"/>
          <a:ext cx="209550" cy="0"/>
        </a:xfrm>
        <a:prstGeom prst="line">
          <a:avLst/>
        </a:prstGeom>
        <a:ln>
          <a:solidFill>
            <a:sysClr val="windowText" lastClr="000000"/>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303</xdr:row>
      <xdr:rowOff>333375</xdr:rowOff>
    </xdr:from>
    <xdr:to>
      <xdr:col>17</xdr:col>
      <xdr:colOff>200025</xdr:colOff>
      <xdr:row>303</xdr:row>
      <xdr:rowOff>333375</xdr:rowOff>
    </xdr:to>
    <xdr:cxnSp macro="">
      <xdr:nvCxnSpPr>
        <xdr:cNvPr id="221" name="ตัวเชื่อมต่อตรง 220">
          <a:extLst>
            <a:ext uri="{FF2B5EF4-FFF2-40B4-BE49-F238E27FC236}">
              <a16:creationId xmlns:a16="http://schemas.microsoft.com/office/drawing/2014/main" id="{C18E8487-7FF3-96B6-CE30-08D773DAB2F2}"/>
            </a:ext>
          </a:extLst>
        </xdr:cNvPr>
        <xdr:cNvCxnSpPr/>
      </xdr:nvCxnSpPr>
      <xdr:spPr>
        <a:xfrm>
          <a:off x="7610475" y="168411525"/>
          <a:ext cx="200025"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200025</xdr:colOff>
      <xdr:row>304</xdr:row>
      <xdr:rowOff>381000</xdr:rowOff>
    </xdr:from>
    <xdr:to>
      <xdr:col>15</xdr:col>
      <xdr:colOff>9525</xdr:colOff>
      <xdr:row>304</xdr:row>
      <xdr:rowOff>381000</xdr:rowOff>
    </xdr:to>
    <xdr:cxnSp macro="">
      <xdr:nvCxnSpPr>
        <xdr:cNvPr id="223" name="ตัวเชื่อมต่อตรง 222">
          <a:extLst>
            <a:ext uri="{FF2B5EF4-FFF2-40B4-BE49-F238E27FC236}">
              <a16:creationId xmlns:a16="http://schemas.microsoft.com/office/drawing/2014/main" id="{1250D57A-AF4E-87A2-E6E3-484458173C13}"/>
            </a:ext>
          </a:extLst>
        </xdr:cNvPr>
        <xdr:cNvCxnSpPr/>
      </xdr:nvCxnSpPr>
      <xdr:spPr>
        <a:xfrm>
          <a:off x="6972300" y="171059475"/>
          <a:ext cx="228600"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0</xdr:colOff>
      <xdr:row>386</xdr:row>
      <xdr:rowOff>285750</xdr:rowOff>
    </xdr:from>
    <xdr:to>
      <xdr:col>16</xdr:col>
      <xdr:colOff>9525</xdr:colOff>
      <xdr:row>386</xdr:row>
      <xdr:rowOff>285750</xdr:rowOff>
    </xdr:to>
    <xdr:cxnSp macro="">
      <xdr:nvCxnSpPr>
        <xdr:cNvPr id="225" name="ตัวเชื่อมต่อตรง 224">
          <a:extLst>
            <a:ext uri="{FF2B5EF4-FFF2-40B4-BE49-F238E27FC236}">
              <a16:creationId xmlns:a16="http://schemas.microsoft.com/office/drawing/2014/main" id="{6AFE9A75-867F-890D-1145-EA9700F3A4B6}"/>
            </a:ext>
          </a:extLst>
        </xdr:cNvPr>
        <xdr:cNvCxnSpPr/>
      </xdr:nvCxnSpPr>
      <xdr:spPr>
        <a:xfrm>
          <a:off x="7191375" y="190776225"/>
          <a:ext cx="219075"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237</xdr:row>
      <xdr:rowOff>400050</xdr:rowOff>
    </xdr:from>
    <xdr:to>
      <xdr:col>18</xdr:col>
      <xdr:colOff>200025</xdr:colOff>
      <xdr:row>237</xdr:row>
      <xdr:rowOff>400050</xdr:rowOff>
    </xdr:to>
    <xdr:cxnSp macro="">
      <xdr:nvCxnSpPr>
        <xdr:cNvPr id="231" name="ตัวเชื่อมต่อตรง 230">
          <a:extLst>
            <a:ext uri="{FF2B5EF4-FFF2-40B4-BE49-F238E27FC236}">
              <a16:creationId xmlns:a16="http://schemas.microsoft.com/office/drawing/2014/main" id="{9F2C7B47-67B3-B6BC-88E6-BAE375F283B9}"/>
            </a:ext>
          </a:extLst>
        </xdr:cNvPr>
        <xdr:cNvCxnSpPr/>
      </xdr:nvCxnSpPr>
      <xdr:spPr>
        <a:xfrm>
          <a:off x="7610475" y="136436100"/>
          <a:ext cx="409575" cy="0"/>
        </a:xfrm>
        <a:prstGeom prst="line">
          <a:avLst/>
        </a:prstGeom>
        <a:ln>
          <a:solidFill>
            <a:sysClr val="windowText" lastClr="000000"/>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9525</xdr:colOff>
      <xdr:row>248</xdr:row>
      <xdr:rowOff>295275</xdr:rowOff>
    </xdr:from>
    <xdr:to>
      <xdr:col>20</xdr:col>
      <xdr:colOff>0</xdr:colOff>
      <xdr:row>248</xdr:row>
      <xdr:rowOff>295275</xdr:rowOff>
    </xdr:to>
    <xdr:cxnSp macro="">
      <xdr:nvCxnSpPr>
        <xdr:cNvPr id="233" name="ตัวเชื่อมต่อตรง 232">
          <a:extLst>
            <a:ext uri="{FF2B5EF4-FFF2-40B4-BE49-F238E27FC236}">
              <a16:creationId xmlns:a16="http://schemas.microsoft.com/office/drawing/2014/main" id="{E7FD7292-060F-F616-A6B5-DF53570478E8}"/>
            </a:ext>
          </a:extLst>
        </xdr:cNvPr>
        <xdr:cNvCxnSpPr/>
      </xdr:nvCxnSpPr>
      <xdr:spPr>
        <a:xfrm>
          <a:off x="7829550" y="138331575"/>
          <a:ext cx="409575" cy="0"/>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250</xdr:row>
      <xdr:rowOff>304800</xdr:rowOff>
    </xdr:from>
    <xdr:to>
      <xdr:col>19</xdr:col>
      <xdr:colOff>0</xdr:colOff>
      <xdr:row>250</xdr:row>
      <xdr:rowOff>304800</xdr:rowOff>
    </xdr:to>
    <xdr:cxnSp macro="">
      <xdr:nvCxnSpPr>
        <xdr:cNvPr id="235" name="ตัวเชื่อมต่อตรง 234">
          <a:extLst>
            <a:ext uri="{FF2B5EF4-FFF2-40B4-BE49-F238E27FC236}">
              <a16:creationId xmlns:a16="http://schemas.microsoft.com/office/drawing/2014/main" id="{4D47E96D-A248-F976-EE91-F776D2AC2D63}"/>
            </a:ext>
          </a:extLst>
        </xdr:cNvPr>
        <xdr:cNvCxnSpPr/>
      </xdr:nvCxnSpPr>
      <xdr:spPr>
        <a:xfrm>
          <a:off x="7610475" y="141741525"/>
          <a:ext cx="419100"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378</xdr:row>
      <xdr:rowOff>142875</xdr:rowOff>
    </xdr:from>
    <xdr:to>
      <xdr:col>14</xdr:col>
      <xdr:colOff>0</xdr:colOff>
      <xdr:row>378</xdr:row>
      <xdr:rowOff>142875</xdr:rowOff>
    </xdr:to>
    <xdr:cxnSp macro="">
      <xdr:nvCxnSpPr>
        <xdr:cNvPr id="34" name="ลูกศรเชื่อมต่อแบบตรง 33">
          <a:extLst>
            <a:ext uri="{FF2B5EF4-FFF2-40B4-BE49-F238E27FC236}">
              <a16:creationId xmlns:a16="http://schemas.microsoft.com/office/drawing/2014/main" id="{E4303132-1D47-451B-FB79-2887754C5C04}"/>
            </a:ext>
          </a:extLst>
        </xdr:cNvPr>
        <xdr:cNvCxnSpPr/>
      </xdr:nvCxnSpPr>
      <xdr:spPr>
        <a:xfrm>
          <a:off x="6353175" y="187833000"/>
          <a:ext cx="62865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378</xdr:row>
      <xdr:rowOff>323850</xdr:rowOff>
    </xdr:from>
    <xdr:to>
      <xdr:col>12</xdr:col>
      <xdr:colOff>200025</xdr:colOff>
      <xdr:row>378</xdr:row>
      <xdr:rowOff>323850</xdr:rowOff>
    </xdr:to>
    <xdr:cxnSp macro="">
      <xdr:nvCxnSpPr>
        <xdr:cNvPr id="47" name="ตัวเชื่อมต่อตรง 46">
          <a:extLst>
            <a:ext uri="{FF2B5EF4-FFF2-40B4-BE49-F238E27FC236}">
              <a16:creationId xmlns:a16="http://schemas.microsoft.com/office/drawing/2014/main" id="{DA05BB12-5738-912E-5139-96C563044289}"/>
            </a:ext>
          </a:extLst>
        </xdr:cNvPr>
        <xdr:cNvCxnSpPr/>
      </xdr:nvCxnSpPr>
      <xdr:spPr>
        <a:xfrm>
          <a:off x="6562725" y="188013975"/>
          <a:ext cx="200025"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109</xdr:row>
      <xdr:rowOff>112059</xdr:rowOff>
    </xdr:from>
    <xdr:to>
      <xdr:col>12</xdr:col>
      <xdr:colOff>179294</xdr:colOff>
      <xdr:row>109</xdr:row>
      <xdr:rowOff>112059</xdr:rowOff>
    </xdr:to>
    <xdr:cxnSp macro="">
      <xdr:nvCxnSpPr>
        <xdr:cNvPr id="7" name="ลูกศรเชื่อมต่อแบบตรง 6">
          <a:extLst>
            <a:ext uri="{FF2B5EF4-FFF2-40B4-BE49-F238E27FC236}">
              <a16:creationId xmlns:a16="http://schemas.microsoft.com/office/drawing/2014/main" id="{4D133A5C-6FB6-4AFB-A960-87C3ED4247D8}"/>
            </a:ext>
          </a:extLst>
        </xdr:cNvPr>
        <xdr:cNvCxnSpPr/>
      </xdr:nvCxnSpPr>
      <xdr:spPr>
        <a:xfrm>
          <a:off x="5825378" y="58081209"/>
          <a:ext cx="916641"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109</xdr:row>
      <xdr:rowOff>112059</xdr:rowOff>
    </xdr:from>
    <xdr:to>
      <xdr:col>12</xdr:col>
      <xdr:colOff>179294</xdr:colOff>
      <xdr:row>109</xdr:row>
      <xdr:rowOff>112059</xdr:rowOff>
    </xdr:to>
    <xdr:cxnSp macro="">
      <xdr:nvCxnSpPr>
        <xdr:cNvPr id="40" name="ลูกศรเชื่อมต่อแบบตรง 39">
          <a:extLst>
            <a:ext uri="{FF2B5EF4-FFF2-40B4-BE49-F238E27FC236}">
              <a16:creationId xmlns:a16="http://schemas.microsoft.com/office/drawing/2014/main" id="{9632F4FA-CBB3-4247-8FED-76E328849626}"/>
            </a:ext>
          </a:extLst>
        </xdr:cNvPr>
        <xdr:cNvCxnSpPr/>
      </xdr:nvCxnSpPr>
      <xdr:spPr>
        <a:xfrm>
          <a:off x="5825378" y="58081209"/>
          <a:ext cx="916641"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109</xdr:row>
      <xdr:rowOff>112059</xdr:rowOff>
    </xdr:from>
    <xdr:to>
      <xdr:col>12</xdr:col>
      <xdr:colOff>179294</xdr:colOff>
      <xdr:row>109</xdr:row>
      <xdr:rowOff>112059</xdr:rowOff>
    </xdr:to>
    <xdr:cxnSp macro="">
      <xdr:nvCxnSpPr>
        <xdr:cNvPr id="62" name="ลูกศรเชื่อมต่อแบบตรง 61">
          <a:extLst>
            <a:ext uri="{FF2B5EF4-FFF2-40B4-BE49-F238E27FC236}">
              <a16:creationId xmlns:a16="http://schemas.microsoft.com/office/drawing/2014/main" id="{283B9CB1-FE7C-4083-B35B-7D1FDF4BCD63}"/>
            </a:ext>
          </a:extLst>
        </xdr:cNvPr>
        <xdr:cNvCxnSpPr/>
      </xdr:nvCxnSpPr>
      <xdr:spPr>
        <a:xfrm>
          <a:off x="5825378" y="58081209"/>
          <a:ext cx="916641"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152400</xdr:colOff>
      <xdr:row>110</xdr:row>
      <xdr:rowOff>123825</xdr:rowOff>
    </xdr:from>
    <xdr:to>
      <xdr:col>12</xdr:col>
      <xdr:colOff>190500</xdr:colOff>
      <xdr:row>110</xdr:row>
      <xdr:rowOff>123825</xdr:rowOff>
    </xdr:to>
    <xdr:cxnSp macro="">
      <xdr:nvCxnSpPr>
        <xdr:cNvPr id="94" name="ตัวเชื่อมต่อตรง 93">
          <a:extLst>
            <a:ext uri="{FF2B5EF4-FFF2-40B4-BE49-F238E27FC236}">
              <a16:creationId xmlns:a16="http://schemas.microsoft.com/office/drawing/2014/main" id="{B97D933A-CB48-4C91-B099-0FAE0D82C34C}"/>
            </a:ext>
          </a:extLst>
        </xdr:cNvPr>
        <xdr:cNvCxnSpPr/>
      </xdr:nvCxnSpPr>
      <xdr:spPr>
        <a:xfrm>
          <a:off x="5876925" y="58293000"/>
          <a:ext cx="876300"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9525</xdr:colOff>
      <xdr:row>10</xdr:row>
      <xdr:rowOff>419100</xdr:rowOff>
    </xdr:from>
    <xdr:to>
      <xdr:col>18</xdr:col>
      <xdr:colOff>9525</xdr:colOff>
      <xdr:row>10</xdr:row>
      <xdr:rowOff>419100</xdr:rowOff>
    </xdr:to>
    <xdr:cxnSp macro="">
      <xdr:nvCxnSpPr>
        <xdr:cNvPr id="193" name="ตัวเชื่อมต่อตรง 192">
          <a:extLst>
            <a:ext uri="{FF2B5EF4-FFF2-40B4-BE49-F238E27FC236}">
              <a16:creationId xmlns:a16="http://schemas.microsoft.com/office/drawing/2014/main" id="{C7C0F23F-C5BA-C32B-091A-0CC3B5169933}"/>
            </a:ext>
          </a:extLst>
        </xdr:cNvPr>
        <xdr:cNvCxnSpPr/>
      </xdr:nvCxnSpPr>
      <xdr:spPr>
        <a:xfrm>
          <a:off x="7200900" y="4514850"/>
          <a:ext cx="628650"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29</xdr:row>
      <xdr:rowOff>304800</xdr:rowOff>
    </xdr:from>
    <xdr:to>
      <xdr:col>18</xdr:col>
      <xdr:colOff>9525</xdr:colOff>
      <xdr:row>29</xdr:row>
      <xdr:rowOff>304800</xdr:rowOff>
    </xdr:to>
    <xdr:cxnSp macro="">
      <xdr:nvCxnSpPr>
        <xdr:cNvPr id="197" name="ตัวเชื่อมต่อตรง 196">
          <a:extLst>
            <a:ext uri="{FF2B5EF4-FFF2-40B4-BE49-F238E27FC236}">
              <a16:creationId xmlns:a16="http://schemas.microsoft.com/office/drawing/2014/main" id="{FD1C6136-5FCA-2010-750E-DE0A1DE68930}"/>
            </a:ext>
          </a:extLst>
        </xdr:cNvPr>
        <xdr:cNvCxnSpPr/>
      </xdr:nvCxnSpPr>
      <xdr:spPr>
        <a:xfrm>
          <a:off x="6981825" y="16021050"/>
          <a:ext cx="847725"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56</xdr:row>
      <xdr:rowOff>448235</xdr:rowOff>
    </xdr:from>
    <xdr:to>
      <xdr:col>19</xdr:col>
      <xdr:colOff>190500</xdr:colOff>
      <xdr:row>56</xdr:row>
      <xdr:rowOff>448235</xdr:rowOff>
    </xdr:to>
    <xdr:cxnSp macro="">
      <xdr:nvCxnSpPr>
        <xdr:cNvPr id="201" name="ตัวเชื่อมต่อตรง 200">
          <a:extLst>
            <a:ext uri="{FF2B5EF4-FFF2-40B4-BE49-F238E27FC236}">
              <a16:creationId xmlns:a16="http://schemas.microsoft.com/office/drawing/2014/main" id="{F5F27D4B-2039-4205-9B11-7B6DEB5F7AC9}"/>
            </a:ext>
          </a:extLst>
        </xdr:cNvPr>
        <xdr:cNvCxnSpPr/>
      </xdr:nvCxnSpPr>
      <xdr:spPr>
        <a:xfrm>
          <a:off x="7653618" y="31959176"/>
          <a:ext cx="616323"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11206</xdr:colOff>
      <xdr:row>57</xdr:row>
      <xdr:rowOff>369794</xdr:rowOff>
    </xdr:from>
    <xdr:to>
      <xdr:col>20</xdr:col>
      <xdr:colOff>0</xdr:colOff>
      <xdr:row>57</xdr:row>
      <xdr:rowOff>369794</xdr:rowOff>
    </xdr:to>
    <xdr:cxnSp macro="">
      <xdr:nvCxnSpPr>
        <xdr:cNvPr id="205" name="ตัวเชื่อมต่อตรง 204">
          <a:extLst>
            <a:ext uri="{FF2B5EF4-FFF2-40B4-BE49-F238E27FC236}">
              <a16:creationId xmlns:a16="http://schemas.microsoft.com/office/drawing/2014/main" id="{5A7747F4-3BDE-9209-71A2-F145D424ACA3}"/>
            </a:ext>
          </a:extLst>
        </xdr:cNvPr>
        <xdr:cNvCxnSpPr/>
      </xdr:nvCxnSpPr>
      <xdr:spPr>
        <a:xfrm>
          <a:off x="7664824" y="34278794"/>
          <a:ext cx="627529"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11206</xdr:colOff>
      <xdr:row>204</xdr:row>
      <xdr:rowOff>403412</xdr:rowOff>
    </xdr:from>
    <xdr:to>
      <xdr:col>19</xdr:col>
      <xdr:colOff>201706</xdr:colOff>
      <xdr:row>204</xdr:row>
      <xdr:rowOff>403412</xdr:rowOff>
    </xdr:to>
    <xdr:cxnSp macro="">
      <xdr:nvCxnSpPr>
        <xdr:cNvPr id="209" name="ตัวเชื่อมต่อตรง 208">
          <a:extLst>
            <a:ext uri="{FF2B5EF4-FFF2-40B4-BE49-F238E27FC236}">
              <a16:creationId xmlns:a16="http://schemas.microsoft.com/office/drawing/2014/main" id="{C4AE3CDD-344B-5E53-B368-70008E0205C9}"/>
            </a:ext>
          </a:extLst>
        </xdr:cNvPr>
        <xdr:cNvCxnSpPr/>
      </xdr:nvCxnSpPr>
      <xdr:spPr>
        <a:xfrm>
          <a:off x="8090647" y="114322412"/>
          <a:ext cx="190500"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210</xdr:row>
      <xdr:rowOff>425824</xdr:rowOff>
    </xdr:from>
    <xdr:to>
      <xdr:col>20</xdr:col>
      <xdr:colOff>0</xdr:colOff>
      <xdr:row>210</xdr:row>
      <xdr:rowOff>425824</xdr:rowOff>
    </xdr:to>
    <xdr:cxnSp macro="">
      <xdr:nvCxnSpPr>
        <xdr:cNvPr id="214" name="ตัวเชื่อมต่อตรง 213">
          <a:extLst>
            <a:ext uri="{FF2B5EF4-FFF2-40B4-BE49-F238E27FC236}">
              <a16:creationId xmlns:a16="http://schemas.microsoft.com/office/drawing/2014/main" id="{32A577B7-AAC8-CCAD-CF98-17A541C45613}"/>
            </a:ext>
          </a:extLst>
        </xdr:cNvPr>
        <xdr:cNvCxnSpPr/>
      </xdr:nvCxnSpPr>
      <xdr:spPr>
        <a:xfrm>
          <a:off x="8079441" y="119757265"/>
          <a:ext cx="212912"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294</xdr:row>
      <xdr:rowOff>291353</xdr:rowOff>
    </xdr:from>
    <xdr:to>
      <xdr:col>19</xdr:col>
      <xdr:colOff>11206</xdr:colOff>
      <xdr:row>294</xdr:row>
      <xdr:rowOff>291353</xdr:rowOff>
    </xdr:to>
    <xdr:cxnSp macro="">
      <xdr:nvCxnSpPr>
        <xdr:cNvPr id="218" name="ตัวเชื่อมต่อตรง 217">
          <a:extLst>
            <a:ext uri="{FF2B5EF4-FFF2-40B4-BE49-F238E27FC236}">
              <a16:creationId xmlns:a16="http://schemas.microsoft.com/office/drawing/2014/main" id="{FA1F50F3-E65D-C084-28D6-B1BD566EF7FD}"/>
            </a:ext>
          </a:extLst>
        </xdr:cNvPr>
        <xdr:cNvCxnSpPr/>
      </xdr:nvCxnSpPr>
      <xdr:spPr>
        <a:xfrm>
          <a:off x="7866529" y="164199794"/>
          <a:ext cx="224118"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22412</xdr:colOff>
      <xdr:row>302</xdr:row>
      <xdr:rowOff>358589</xdr:rowOff>
    </xdr:from>
    <xdr:to>
      <xdr:col>19</xdr:col>
      <xdr:colOff>11206</xdr:colOff>
      <xdr:row>302</xdr:row>
      <xdr:rowOff>358589</xdr:rowOff>
    </xdr:to>
    <xdr:cxnSp macro="">
      <xdr:nvCxnSpPr>
        <xdr:cNvPr id="222" name="ตัวเชื่อมต่อตรง 221">
          <a:extLst>
            <a:ext uri="{FF2B5EF4-FFF2-40B4-BE49-F238E27FC236}">
              <a16:creationId xmlns:a16="http://schemas.microsoft.com/office/drawing/2014/main" id="{22091DD5-2CE6-AF2F-E308-F9D3FBD51694}"/>
            </a:ext>
          </a:extLst>
        </xdr:cNvPr>
        <xdr:cNvCxnSpPr/>
      </xdr:nvCxnSpPr>
      <xdr:spPr>
        <a:xfrm>
          <a:off x="7463118" y="168065824"/>
          <a:ext cx="627529"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11206</xdr:colOff>
      <xdr:row>148</xdr:row>
      <xdr:rowOff>336176</xdr:rowOff>
    </xdr:from>
    <xdr:to>
      <xdr:col>18</xdr:col>
      <xdr:colOff>11206</xdr:colOff>
      <xdr:row>148</xdr:row>
      <xdr:rowOff>336176</xdr:rowOff>
    </xdr:to>
    <xdr:cxnSp macro="">
      <xdr:nvCxnSpPr>
        <xdr:cNvPr id="226" name="ตัวเชื่อมต่อตรง 225">
          <a:extLst>
            <a:ext uri="{FF2B5EF4-FFF2-40B4-BE49-F238E27FC236}">
              <a16:creationId xmlns:a16="http://schemas.microsoft.com/office/drawing/2014/main" id="{57F1E3D3-29D7-4064-3A2B-787A4369FA46}"/>
            </a:ext>
          </a:extLst>
        </xdr:cNvPr>
        <xdr:cNvCxnSpPr/>
      </xdr:nvCxnSpPr>
      <xdr:spPr>
        <a:xfrm>
          <a:off x="7664824" y="87719647"/>
          <a:ext cx="212911"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201706</xdr:colOff>
      <xdr:row>117</xdr:row>
      <xdr:rowOff>168088</xdr:rowOff>
    </xdr:from>
    <xdr:to>
      <xdr:col>20</xdr:col>
      <xdr:colOff>0</xdr:colOff>
      <xdr:row>117</xdr:row>
      <xdr:rowOff>168088</xdr:rowOff>
    </xdr:to>
    <xdr:cxnSp macro="">
      <xdr:nvCxnSpPr>
        <xdr:cNvPr id="124" name="ลูกศรเชื่อมต่อแบบตรง 123">
          <a:extLst>
            <a:ext uri="{FF2B5EF4-FFF2-40B4-BE49-F238E27FC236}">
              <a16:creationId xmlns:a16="http://schemas.microsoft.com/office/drawing/2014/main" id="{AAB138E3-D7C0-4EA5-8734-F3402B513A4C}"/>
            </a:ext>
          </a:extLst>
        </xdr:cNvPr>
        <xdr:cNvCxnSpPr/>
      </xdr:nvCxnSpPr>
      <xdr:spPr>
        <a:xfrm>
          <a:off x="6790765" y="210749029"/>
          <a:ext cx="1501588"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9525</xdr:colOff>
      <xdr:row>117</xdr:row>
      <xdr:rowOff>419100</xdr:rowOff>
    </xdr:from>
    <xdr:to>
      <xdr:col>19</xdr:col>
      <xdr:colOff>200025</xdr:colOff>
      <xdr:row>117</xdr:row>
      <xdr:rowOff>419100</xdr:rowOff>
    </xdr:to>
    <xdr:cxnSp macro="">
      <xdr:nvCxnSpPr>
        <xdr:cNvPr id="195" name="ตัวเชื่อมต่อตรง 194">
          <a:extLst>
            <a:ext uri="{FF2B5EF4-FFF2-40B4-BE49-F238E27FC236}">
              <a16:creationId xmlns:a16="http://schemas.microsoft.com/office/drawing/2014/main" id="{0A63F6AA-E603-4564-84F4-F9C7CA99D154}"/>
            </a:ext>
          </a:extLst>
        </xdr:cNvPr>
        <xdr:cNvCxnSpPr/>
      </xdr:nvCxnSpPr>
      <xdr:spPr>
        <a:xfrm>
          <a:off x="7663143" y="211000041"/>
          <a:ext cx="616323"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201706</xdr:colOff>
      <xdr:row>118</xdr:row>
      <xdr:rowOff>168088</xdr:rowOff>
    </xdr:from>
    <xdr:to>
      <xdr:col>20</xdr:col>
      <xdr:colOff>0</xdr:colOff>
      <xdr:row>118</xdr:row>
      <xdr:rowOff>168088</xdr:rowOff>
    </xdr:to>
    <xdr:cxnSp macro="">
      <xdr:nvCxnSpPr>
        <xdr:cNvPr id="199" name="ลูกศรเชื่อมต่อแบบตรง 198">
          <a:extLst>
            <a:ext uri="{FF2B5EF4-FFF2-40B4-BE49-F238E27FC236}">
              <a16:creationId xmlns:a16="http://schemas.microsoft.com/office/drawing/2014/main" id="{871DCA0F-4545-4E81-B107-06AACA6135B7}"/>
            </a:ext>
          </a:extLst>
        </xdr:cNvPr>
        <xdr:cNvCxnSpPr/>
      </xdr:nvCxnSpPr>
      <xdr:spPr>
        <a:xfrm>
          <a:off x="6790765" y="216150264"/>
          <a:ext cx="1501588"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9525</xdr:colOff>
      <xdr:row>118</xdr:row>
      <xdr:rowOff>400050</xdr:rowOff>
    </xdr:from>
    <xdr:to>
      <xdr:col>20</xdr:col>
      <xdr:colOff>9525</xdr:colOff>
      <xdr:row>118</xdr:row>
      <xdr:rowOff>400050</xdr:rowOff>
    </xdr:to>
    <xdr:cxnSp macro="">
      <xdr:nvCxnSpPr>
        <xdr:cNvPr id="203" name="ตัวเชื่อมต่อตรง 202">
          <a:extLst>
            <a:ext uri="{FF2B5EF4-FFF2-40B4-BE49-F238E27FC236}">
              <a16:creationId xmlns:a16="http://schemas.microsoft.com/office/drawing/2014/main" id="{60535F35-9F01-4CB2-95E6-DFE293A9FA74}"/>
            </a:ext>
          </a:extLst>
        </xdr:cNvPr>
        <xdr:cNvCxnSpPr/>
      </xdr:nvCxnSpPr>
      <xdr:spPr>
        <a:xfrm>
          <a:off x="7450231" y="216382226"/>
          <a:ext cx="851647"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120</xdr:row>
      <xdr:rowOff>112059</xdr:rowOff>
    </xdr:from>
    <xdr:to>
      <xdr:col>12</xdr:col>
      <xdr:colOff>179294</xdr:colOff>
      <xdr:row>120</xdr:row>
      <xdr:rowOff>112059</xdr:rowOff>
    </xdr:to>
    <xdr:cxnSp macro="">
      <xdr:nvCxnSpPr>
        <xdr:cNvPr id="207" name="ลูกศรเชื่อมต่อแบบตรง 206">
          <a:extLst>
            <a:ext uri="{FF2B5EF4-FFF2-40B4-BE49-F238E27FC236}">
              <a16:creationId xmlns:a16="http://schemas.microsoft.com/office/drawing/2014/main" id="{A4EDED74-4563-41F2-A0F5-6CD20416F236}"/>
            </a:ext>
          </a:extLst>
        </xdr:cNvPr>
        <xdr:cNvCxnSpPr/>
      </xdr:nvCxnSpPr>
      <xdr:spPr>
        <a:xfrm>
          <a:off x="5838265" y="65744912"/>
          <a:ext cx="930088"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120</xdr:row>
      <xdr:rowOff>112059</xdr:rowOff>
    </xdr:from>
    <xdr:to>
      <xdr:col>12</xdr:col>
      <xdr:colOff>179294</xdr:colOff>
      <xdr:row>120</xdr:row>
      <xdr:rowOff>112059</xdr:rowOff>
    </xdr:to>
    <xdr:cxnSp macro="">
      <xdr:nvCxnSpPr>
        <xdr:cNvPr id="212" name="ลูกศรเชื่อมต่อแบบตรง 211">
          <a:extLst>
            <a:ext uri="{FF2B5EF4-FFF2-40B4-BE49-F238E27FC236}">
              <a16:creationId xmlns:a16="http://schemas.microsoft.com/office/drawing/2014/main" id="{86F16BA9-A89B-413A-BCEA-1569E2B113AA}"/>
            </a:ext>
          </a:extLst>
        </xdr:cNvPr>
        <xdr:cNvCxnSpPr/>
      </xdr:nvCxnSpPr>
      <xdr:spPr>
        <a:xfrm>
          <a:off x="5838265" y="65744912"/>
          <a:ext cx="930088"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120</xdr:row>
      <xdr:rowOff>112059</xdr:rowOff>
    </xdr:from>
    <xdr:to>
      <xdr:col>12</xdr:col>
      <xdr:colOff>179294</xdr:colOff>
      <xdr:row>120</xdr:row>
      <xdr:rowOff>112059</xdr:rowOff>
    </xdr:to>
    <xdr:cxnSp macro="">
      <xdr:nvCxnSpPr>
        <xdr:cNvPr id="216" name="ลูกศรเชื่อมต่อแบบตรง 215">
          <a:extLst>
            <a:ext uri="{FF2B5EF4-FFF2-40B4-BE49-F238E27FC236}">
              <a16:creationId xmlns:a16="http://schemas.microsoft.com/office/drawing/2014/main" id="{368ED342-C52A-43BE-AD08-132F868CA223}"/>
            </a:ext>
          </a:extLst>
        </xdr:cNvPr>
        <xdr:cNvCxnSpPr/>
      </xdr:nvCxnSpPr>
      <xdr:spPr>
        <a:xfrm>
          <a:off x="5838265" y="65744912"/>
          <a:ext cx="930088"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152400</xdr:colOff>
      <xdr:row>121</xdr:row>
      <xdr:rowOff>123825</xdr:rowOff>
    </xdr:from>
    <xdr:to>
      <xdr:col>12</xdr:col>
      <xdr:colOff>190500</xdr:colOff>
      <xdr:row>121</xdr:row>
      <xdr:rowOff>123825</xdr:rowOff>
    </xdr:to>
    <xdr:cxnSp macro="">
      <xdr:nvCxnSpPr>
        <xdr:cNvPr id="220" name="ตัวเชื่อมต่อตรง 219">
          <a:extLst>
            <a:ext uri="{FF2B5EF4-FFF2-40B4-BE49-F238E27FC236}">
              <a16:creationId xmlns:a16="http://schemas.microsoft.com/office/drawing/2014/main" id="{C03BB458-1F62-420A-9AF7-432C4B855A1D}"/>
            </a:ext>
          </a:extLst>
        </xdr:cNvPr>
        <xdr:cNvCxnSpPr/>
      </xdr:nvCxnSpPr>
      <xdr:spPr>
        <a:xfrm>
          <a:off x="5889812" y="65958384"/>
          <a:ext cx="889747"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196</xdr:row>
      <xdr:rowOff>168088</xdr:rowOff>
    </xdr:from>
    <xdr:to>
      <xdr:col>18</xdr:col>
      <xdr:colOff>0</xdr:colOff>
      <xdr:row>196</xdr:row>
      <xdr:rowOff>168088</xdr:rowOff>
    </xdr:to>
    <xdr:cxnSp macro="">
      <xdr:nvCxnSpPr>
        <xdr:cNvPr id="228" name="ลูกศรเชื่อมต่อแบบตรง 227">
          <a:extLst>
            <a:ext uri="{FF2B5EF4-FFF2-40B4-BE49-F238E27FC236}">
              <a16:creationId xmlns:a16="http://schemas.microsoft.com/office/drawing/2014/main" id="{8AE56FDE-AD50-64B5-ACDD-3939A43BC617}"/>
            </a:ext>
          </a:extLst>
        </xdr:cNvPr>
        <xdr:cNvCxnSpPr/>
      </xdr:nvCxnSpPr>
      <xdr:spPr>
        <a:xfrm>
          <a:off x="7653618" y="107890235"/>
          <a:ext cx="212911"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196</xdr:row>
      <xdr:rowOff>369794</xdr:rowOff>
    </xdr:from>
    <xdr:to>
      <xdr:col>17</xdr:col>
      <xdr:colOff>201706</xdr:colOff>
      <xdr:row>196</xdr:row>
      <xdr:rowOff>369794</xdr:rowOff>
    </xdr:to>
    <xdr:cxnSp macro="">
      <xdr:nvCxnSpPr>
        <xdr:cNvPr id="232" name="ตัวเชื่อมต่อตรง 231">
          <a:extLst>
            <a:ext uri="{FF2B5EF4-FFF2-40B4-BE49-F238E27FC236}">
              <a16:creationId xmlns:a16="http://schemas.microsoft.com/office/drawing/2014/main" id="{26916546-3013-1F83-EF74-363F23619D83}"/>
            </a:ext>
          </a:extLst>
        </xdr:cNvPr>
        <xdr:cNvCxnSpPr/>
      </xdr:nvCxnSpPr>
      <xdr:spPr>
        <a:xfrm>
          <a:off x="7653618" y="108091941"/>
          <a:ext cx="201706"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412</xdr:row>
      <xdr:rowOff>112059</xdr:rowOff>
    </xdr:from>
    <xdr:to>
      <xdr:col>12</xdr:col>
      <xdr:colOff>179294</xdr:colOff>
      <xdr:row>412</xdr:row>
      <xdr:rowOff>112059</xdr:rowOff>
    </xdr:to>
    <xdr:cxnSp macro="">
      <xdr:nvCxnSpPr>
        <xdr:cNvPr id="234" name="ลูกศรเชื่อมต่อแบบตรง 233">
          <a:extLst>
            <a:ext uri="{FF2B5EF4-FFF2-40B4-BE49-F238E27FC236}">
              <a16:creationId xmlns:a16="http://schemas.microsoft.com/office/drawing/2014/main" id="{6404EC86-3A98-4915-9F5F-149C79F2FCF0}"/>
            </a:ext>
          </a:extLst>
        </xdr:cNvPr>
        <xdr:cNvCxnSpPr/>
      </xdr:nvCxnSpPr>
      <xdr:spPr>
        <a:xfrm>
          <a:off x="5838265" y="192147265"/>
          <a:ext cx="930088"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152400</xdr:colOff>
      <xdr:row>413</xdr:row>
      <xdr:rowOff>123825</xdr:rowOff>
    </xdr:from>
    <xdr:to>
      <xdr:col>12</xdr:col>
      <xdr:colOff>190500</xdr:colOff>
      <xdr:row>413</xdr:row>
      <xdr:rowOff>123825</xdr:rowOff>
    </xdr:to>
    <xdr:cxnSp macro="">
      <xdr:nvCxnSpPr>
        <xdr:cNvPr id="236" name="ตัวเชื่อมต่อตรง 235">
          <a:extLst>
            <a:ext uri="{FF2B5EF4-FFF2-40B4-BE49-F238E27FC236}">
              <a16:creationId xmlns:a16="http://schemas.microsoft.com/office/drawing/2014/main" id="{9515A137-2632-45ED-9B90-B13BCCFC2D30}"/>
            </a:ext>
          </a:extLst>
        </xdr:cNvPr>
        <xdr:cNvCxnSpPr/>
      </xdr:nvCxnSpPr>
      <xdr:spPr>
        <a:xfrm>
          <a:off x="5889812" y="192360737"/>
          <a:ext cx="889747"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222</xdr:row>
      <xdr:rowOff>179294</xdr:rowOff>
    </xdr:from>
    <xdr:to>
      <xdr:col>20</xdr:col>
      <xdr:colOff>11206</xdr:colOff>
      <xdr:row>222</xdr:row>
      <xdr:rowOff>179294</xdr:rowOff>
    </xdr:to>
    <xdr:cxnSp macro="">
      <xdr:nvCxnSpPr>
        <xdr:cNvPr id="108" name="ลูกศรเชื่อมต่อแบบตรง 107">
          <a:extLst>
            <a:ext uri="{FF2B5EF4-FFF2-40B4-BE49-F238E27FC236}">
              <a16:creationId xmlns:a16="http://schemas.microsoft.com/office/drawing/2014/main" id="{922DB15A-8A7A-A5C0-9D5C-90C50D57633B}"/>
            </a:ext>
          </a:extLst>
        </xdr:cNvPr>
        <xdr:cNvCxnSpPr/>
      </xdr:nvCxnSpPr>
      <xdr:spPr>
        <a:xfrm>
          <a:off x="7653618" y="129136588"/>
          <a:ext cx="649941"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11206</xdr:colOff>
      <xdr:row>222</xdr:row>
      <xdr:rowOff>425824</xdr:rowOff>
    </xdr:from>
    <xdr:to>
      <xdr:col>20</xdr:col>
      <xdr:colOff>0</xdr:colOff>
      <xdr:row>222</xdr:row>
      <xdr:rowOff>425824</xdr:rowOff>
    </xdr:to>
    <xdr:cxnSp macro="">
      <xdr:nvCxnSpPr>
        <xdr:cNvPr id="122" name="ตัวเชื่อมต่อตรง 121">
          <a:extLst>
            <a:ext uri="{FF2B5EF4-FFF2-40B4-BE49-F238E27FC236}">
              <a16:creationId xmlns:a16="http://schemas.microsoft.com/office/drawing/2014/main" id="{98E44FCA-0C96-5E8D-C165-CA95891869FF}"/>
            </a:ext>
          </a:extLst>
        </xdr:cNvPr>
        <xdr:cNvCxnSpPr/>
      </xdr:nvCxnSpPr>
      <xdr:spPr>
        <a:xfrm>
          <a:off x="8090647" y="129383118"/>
          <a:ext cx="201706"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223</xdr:row>
      <xdr:rowOff>179294</xdr:rowOff>
    </xdr:from>
    <xdr:to>
      <xdr:col>20</xdr:col>
      <xdr:colOff>11206</xdr:colOff>
      <xdr:row>223</xdr:row>
      <xdr:rowOff>179294</xdr:rowOff>
    </xdr:to>
    <xdr:cxnSp macro="">
      <xdr:nvCxnSpPr>
        <xdr:cNvPr id="158" name="ลูกศรเชื่อมต่อแบบตรง 157">
          <a:extLst>
            <a:ext uri="{FF2B5EF4-FFF2-40B4-BE49-F238E27FC236}">
              <a16:creationId xmlns:a16="http://schemas.microsoft.com/office/drawing/2014/main" id="{13D25399-2EB9-486F-83A6-45A4D392FACC}"/>
            </a:ext>
          </a:extLst>
        </xdr:cNvPr>
        <xdr:cNvCxnSpPr/>
      </xdr:nvCxnSpPr>
      <xdr:spPr>
        <a:xfrm>
          <a:off x="7653618" y="129136588"/>
          <a:ext cx="649941"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11206</xdr:colOff>
      <xdr:row>223</xdr:row>
      <xdr:rowOff>425824</xdr:rowOff>
    </xdr:from>
    <xdr:to>
      <xdr:col>20</xdr:col>
      <xdr:colOff>0</xdr:colOff>
      <xdr:row>223</xdr:row>
      <xdr:rowOff>425824</xdr:rowOff>
    </xdr:to>
    <xdr:cxnSp macro="">
      <xdr:nvCxnSpPr>
        <xdr:cNvPr id="159" name="ตัวเชื่อมต่อตรง 158">
          <a:extLst>
            <a:ext uri="{FF2B5EF4-FFF2-40B4-BE49-F238E27FC236}">
              <a16:creationId xmlns:a16="http://schemas.microsoft.com/office/drawing/2014/main" id="{24DDD466-4009-4A29-A429-11E97420EF2F}"/>
            </a:ext>
          </a:extLst>
        </xdr:cNvPr>
        <xdr:cNvCxnSpPr/>
      </xdr:nvCxnSpPr>
      <xdr:spPr>
        <a:xfrm>
          <a:off x="8090647" y="129383118"/>
          <a:ext cx="201706"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225</xdr:row>
      <xdr:rowOff>112059</xdr:rowOff>
    </xdr:from>
    <xdr:to>
      <xdr:col>12</xdr:col>
      <xdr:colOff>179294</xdr:colOff>
      <xdr:row>225</xdr:row>
      <xdr:rowOff>112059</xdr:rowOff>
    </xdr:to>
    <xdr:cxnSp macro="">
      <xdr:nvCxnSpPr>
        <xdr:cNvPr id="160" name="ลูกศรเชื่อมต่อแบบตรง 159">
          <a:extLst>
            <a:ext uri="{FF2B5EF4-FFF2-40B4-BE49-F238E27FC236}">
              <a16:creationId xmlns:a16="http://schemas.microsoft.com/office/drawing/2014/main" id="{2028A273-10BF-4AFF-B985-86A4CE6FF72C}"/>
            </a:ext>
          </a:extLst>
        </xdr:cNvPr>
        <xdr:cNvCxnSpPr/>
      </xdr:nvCxnSpPr>
      <xdr:spPr>
        <a:xfrm>
          <a:off x="5838265" y="124968000"/>
          <a:ext cx="930088"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225</xdr:row>
      <xdr:rowOff>112059</xdr:rowOff>
    </xdr:from>
    <xdr:to>
      <xdr:col>12</xdr:col>
      <xdr:colOff>179294</xdr:colOff>
      <xdr:row>225</xdr:row>
      <xdr:rowOff>112059</xdr:rowOff>
    </xdr:to>
    <xdr:cxnSp macro="">
      <xdr:nvCxnSpPr>
        <xdr:cNvPr id="224" name="ลูกศรเชื่อมต่อแบบตรง 223">
          <a:extLst>
            <a:ext uri="{FF2B5EF4-FFF2-40B4-BE49-F238E27FC236}">
              <a16:creationId xmlns:a16="http://schemas.microsoft.com/office/drawing/2014/main" id="{5669C77C-25D1-4AAE-9748-91B07B7D50C4}"/>
            </a:ext>
          </a:extLst>
        </xdr:cNvPr>
        <xdr:cNvCxnSpPr/>
      </xdr:nvCxnSpPr>
      <xdr:spPr>
        <a:xfrm>
          <a:off x="5838265" y="124968000"/>
          <a:ext cx="930088"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225</xdr:row>
      <xdr:rowOff>112059</xdr:rowOff>
    </xdr:from>
    <xdr:to>
      <xdr:col>12</xdr:col>
      <xdr:colOff>179294</xdr:colOff>
      <xdr:row>225</xdr:row>
      <xdr:rowOff>112059</xdr:rowOff>
    </xdr:to>
    <xdr:cxnSp macro="">
      <xdr:nvCxnSpPr>
        <xdr:cNvPr id="227" name="ลูกศรเชื่อมต่อแบบตรง 226">
          <a:extLst>
            <a:ext uri="{FF2B5EF4-FFF2-40B4-BE49-F238E27FC236}">
              <a16:creationId xmlns:a16="http://schemas.microsoft.com/office/drawing/2014/main" id="{6FAA5BCF-958A-4637-8393-AB1C84E3C2EE}"/>
            </a:ext>
          </a:extLst>
        </xdr:cNvPr>
        <xdr:cNvCxnSpPr/>
      </xdr:nvCxnSpPr>
      <xdr:spPr>
        <a:xfrm>
          <a:off x="5838265" y="124968000"/>
          <a:ext cx="930088"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225</xdr:row>
      <xdr:rowOff>112059</xdr:rowOff>
    </xdr:from>
    <xdr:to>
      <xdr:col>12</xdr:col>
      <xdr:colOff>179294</xdr:colOff>
      <xdr:row>225</xdr:row>
      <xdr:rowOff>112059</xdr:rowOff>
    </xdr:to>
    <xdr:cxnSp macro="">
      <xdr:nvCxnSpPr>
        <xdr:cNvPr id="229" name="ลูกศรเชื่อมต่อแบบตรง 228">
          <a:extLst>
            <a:ext uri="{FF2B5EF4-FFF2-40B4-BE49-F238E27FC236}">
              <a16:creationId xmlns:a16="http://schemas.microsoft.com/office/drawing/2014/main" id="{EA52AD6B-F994-4C98-BC65-D3B3556054A3}"/>
            </a:ext>
          </a:extLst>
        </xdr:cNvPr>
        <xdr:cNvCxnSpPr/>
      </xdr:nvCxnSpPr>
      <xdr:spPr>
        <a:xfrm>
          <a:off x="5838265" y="124968000"/>
          <a:ext cx="930088"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152400</xdr:colOff>
      <xdr:row>226</xdr:row>
      <xdr:rowOff>123825</xdr:rowOff>
    </xdr:from>
    <xdr:to>
      <xdr:col>12</xdr:col>
      <xdr:colOff>190500</xdr:colOff>
      <xdr:row>226</xdr:row>
      <xdr:rowOff>123825</xdr:rowOff>
    </xdr:to>
    <xdr:cxnSp macro="">
      <xdr:nvCxnSpPr>
        <xdr:cNvPr id="230" name="ตัวเชื่อมต่อตรง 229">
          <a:extLst>
            <a:ext uri="{FF2B5EF4-FFF2-40B4-BE49-F238E27FC236}">
              <a16:creationId xmlns:a16="http://schemas.microsoft.com/office/drawing/2014/main" id="{5073CBEA-A4DE-44A6-850D-573DD1720F4E}"/>
            </a:ext>
          </a:extLst>
        </xdr:cNvPr>
        <xdr:cNvCxnSpPr/>
      </xdr:nvCxnSpPr>
      <xdr:spPr>
        <a:xfrm>
          <a:off x="5889812" y="125181472"/>
          <a:ext cx="889747"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198</xdr:row>
      <xdr:rowOff>112059</xdr:rowOff>
    </xdr:from>
    <xdr:to>
      <xdr:col>12</xdr:col>
      <xdr:colOff>179294</xdr:colOff>
      <xdr:row>198</xdr:row>
      <xdr:rowOff>112059</xdr:rowOff>
    </xdr:to>
    <xdr:cxnSp macro="">
      <xdr:nvCxnSpPr>
        <xdr:cNvPr id="237" name="ลูกศรเชื่อมต่อแบบตรง 236">
          <a:extLst>
            <a:ext uri="{FF2B5EF4-FFF2-40B4-BE49-F238E27FC236}">
              <a16:creationId xmlns:a16="http://schemas.microsoft.com/office/drawing/2014/main" id="{B3AC5145-EB41-48C3-AAEA-6DE39687491C}"/>
            </a:ext>
          </a:extLst>
        </xdr:cNvPr>
        <xdr:cNvCxnSpPr/>
      </xdr:nvCxnSpPr>
      <xdr:spPr>
        <a:xfrm>
          <a:off x="5838265" y="102825177"/>
          <a:ext cx="930088"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198</xdr:row>
      <xdr:rowOff>112059</xdr:rowOff>
    </xdr:from>
    <xdr:to>
      <xdr:col>12</xdr:col>
      <xdr:colOff>179294</xdr:colOff>
      <xdr:row>198</xdr:row>
      <xdr:rowOff>112059</xdr:rowOff>
    </xdr:to>
    <xdr:cxnSp macro="">
      <xdr:nvCxnSpPr>
        <xdr:cNvPr id="238" name="ลูกศรเชื่อมต่อแบบตรง 237">
          <a:extLst>
            <a:ext uri="{FF2B5EF4-FFF2-40B4-BE49-F238E27FC236}">
              <a16:creationId xmlns:a16="http://schemas.microsoft.com/office/drawing/2014/main" id="{FA691C51-50A8-4024-B621-C1594D6578A3}"/>
            </a:ext>
          </a:extLst>
        </xdr:cNvPr>
        <xdr:cNvCxnSpPr/>
      </xdr:nvCxnSpPr>
      <xdr:spPr>
        <a:xfrm>
          <a:off x="5838265" y="102825177"/>
          <a:ext cx="930088"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198</xdr:row>
      <xdr:rowOff>112059</xdr:rowOff>
    </xdr:from>
    <xdr:to>
      <xdr:col>12</xdr:col>
      <xdr:colOff>179294</xdr:colOff>
      <xdr:row>198</xdr:row>
      <xdr:rowOff>112059</xdr:rowOff>
    </xdr:to>
    <xdr:cxnSp macro="">
      <xdr:nvCxnSpPr>
        <xdr:cNvPr id="239" name="ลูกศรเชื่อมต่อแบบตรง 238">
          <a:extLst>
            <a:ext uri="{FF2B5EF4-FFF2-40B4-BE49-F238E27FC236}">
              <a16:creationId xmlns:a16="http://schemas.microsoft.com/office/drawing/2014/main" id="{FACA299D-D93C-4DC3-9F18-C67F437F9451}"/>
            </a:ext>
          </a:extLst>
        </xdr:cNvPr>
        <xdr:cNvCxnSpPr/>
      </xdr:nvCxnSpPr>
      <xdr:spPr>
        <a:xfrm>
          <a:off x="5838265" y="102825177"/>
          <a:ext cx="930088"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198</xdr:row>
      <xdr:rowOff>112059</xdr:rowOff>
    </xdr:from>
    <xdr:to>
      <xdr:col>12</xdr:col>
      <xdr:colOff>179294</xdr:colOff>
      <xdr:row>198</xdr:row>
      <xdr:rowOff>112059</xdr:rowOff>
    </xdr:to>
    <xdr:cxnSp macro="">
      <xdr:nvCxnSpPr>
        <xdr:cNvPr id="240" name="ลูกศรเชื่อมต่อแบบตรง 239">
          <a:extLst>
            <a:ext uri="{FF2B5EF4-FFF2-40B4-BE49-F238E27FC236}">
              <a16:creationId xmlns:a16="http://schemas.microsoft.com/office/drawing/2014/main" id="{9A4D7736-9857-4398-8F82-1620A65A4079}"/>
            </a:ext>
          </a:extLst>
        </xdr:cNvPr>
        <xdr:cNvCxnSpPr/>
      </xdr:nvCxnSpPr>
      <xdr:spPr>
        <a:xfrm>
          <a:off x="5838265" y="102825177"/>
          <a:ext cx="930088"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198</xdr:row>
      <xdr:rowOff>112059</xdr:rowOff>
    </xdr:from>
    <xdr:to>
      <xdr:col>12</xdr:col>
      <xdr:colOff>179294</xdr:colOff>
      <xdr:row>198</xdr:row>
      <xdr:rowOff>112059</xdr:rowOff>
    </xdr:to>
    <xdr:cxnSp macro="">
      <xdr:nvCxnSpPr>
        <xdr:cNvPr id="241" name="ลูกศรเชื่อมต่อแบบตรง 240">
          <a:extLst>
            <a:ext uri="{FF2B5EF4-FFF2-40B4-BE49-F238E27FC236}">
              <a16:creationId xmlns:a16="http://schemas.microsoft.com/office/drawing/2014/main" id="{875682C1-C0DE-4291-882C-BAFF35C07ADD}"/>
            </a:ext>
          </a:extLst>
        </xdr:cNvPr>
        <xdr:cNvCxnSpPr/>
      </xdr:nvCxnSpPr>
      <xdr:spPr>
        <a:xfrm>
          <a:off x="5838265" y="102825177"/>
          <a:ext cx="930088"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152400</xdr:colOff>
      <xdr:row>199</xdr:row>
      <xdr:rowOff>123825</xdr:rowOff>
    </xdr:from>
    <xdr:to>
      <xdr:col>12</xdr:col>
      <xdr:colOff>190500</xdr:colOff>
      <xdr:row>199</xdr:row>
      <xdr:rowOff>123825</xdr:rowOff>
    </xdr:to>
    <xdr:cxnSp macro="">
      <xdr:nvCxnSpPr>
        <xdr:cNvPr id="242" name="ตัวเชื่อมต่อตรง 241">
          <a:extLst>
            <a:ext uri="{FF2B5EF4-FFF2-40B4-BE49-F238E27FC236}">
              <a16:creationId xmlns:a16="http://schemas.microsoft.com/office/drawing/2014/main" id="{F1A77207-1C89-4554-B711-30FC423E7020}"/>
            </a:ext>
          </a:extLst>
        </xdr:cNvPr>
        <xdr:cNvCxnSpPr/>
      </xdr:nvCxnSpPr>
      <xdr:spPr>
        <a:xfrm>
          <a:off x="5889812" y="103038649"/>
          <a:ext cx="889747"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205</xdr:row>
      <xdr:rowOff>112059</xdr:rowOff>
    </xdr:from>
    <xdr:to>
      <xdr:col>12</xdr:col>
      <xdr:colOff>179294</xdr:colOff>
      <xdr:row>205</xdr:row>
      <xdr:rowOff>112059</xdr:rowOff>
    </xdr:to>
    <xdr:cxnSp macro="">
      <xdr:nvCxnSpPr>
        <xdr:cNvPr id="243" name="ลูกศรเชื่อมต่อแบบตรง 242">
          <a:extLst>
            <a:ext uri="{FF2B5EF4-FFF2-40B4-BE49-F238E27FC236}">
              <a16:creationId xmlns:a16="http://schemas.microsoft.com/office/drawing/2014/main" id="{6EC52D1C-50BE-4AB6-9296-B3893DBB9886}"/>
            </a:ext>
          </a:extLst>
        </xdr:cNvPr>
        <xdr:cNvCxnSpPr/>
      </xdr:nvCxnSpPr>
      <xdr:spPr>
        <a:xfrm>
          <a:off x="5829460" y="111173559"/>
          <a:ext cx="89487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205</xdr:row>
      <xdr:rowOff>112059</xdr:rowOff>
    </xdr:from>
    <xdr:to>
      <xdr:col>12</xdr:col>
      <xdr:colOff>179294</xdr:colOff>
      <xdr:row>205</xdr:row>
      <xdr:rowOff>112059</xdr:rowOff>
    </xdr:to>
    <xdr:cxnSp macro="">
      <xdr:nvCxnSpPr>
        <xdr:cNvPr id="244" name="ลูกศรเชื่อมต่อแบบตรง 243">
          <a:extLst>
            <a:ext uri="{FF2B5EF4-FFF2-40B4-BE49-F238E27FC236}">
              <a16:creationId xmlns:a16="http://schemas.microsoft.com/office/drawing/2014/main" id="{5285C5D8-3577-4B97-8A2A-1016D35CB2AE}"/>
            </a:ext>
          </a:extLst>
        </xdr:cNvPr>
        <xdr:cNvCxnSpPr/>
      </xdr:nvCxnSpPr>
      <xdr:spPr>
        <a:xfrm>
          <a:off x="5829460" y="111173559"/>
          <a:ext cx="89487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205</xdr:row>
      <xdr:rowOff>112059</xdr:rowOff>
    </xdr:from>
    <xdr:to>
      <xdr:col>12</xdr:col>
      <xdr:colOff>179294</xdr:colOff>
      <xdr:row>205</xdr:row>
      <xdr:rowOff>112059</xdr:rowOff>
    </xdr:to>
    <xdr:cxnSp macro="">
      <xdr:nvCxnSpPr>
        <xdr:cNvPr id="245" name="ลูกศรเชื่อมต่อแบบตรง 244">
          <a:extLst>
            <a:ext uri="{FF2B5EF4-FFF2-40B4-BE49-F238E27FC236}">
              <a16:creationId xmlns:a16="http://schemas.microsoft.com/office/drawing/2014/main" id="{C89EBC98-E082-411E-A107-F217C1CAC668}"/>
            </a:ext>
          </a:extLst>
        </xdr:cNvPr>
        <xdr:cNvCxnSpPr/>
      </xdr:nvCxnSpPr>
      <xdr:spPr>
        <a:xfrm>
          <a:off x="5829460" y="111173559"/>
          <a:ext cx="89487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205</xdr:row>
      <xdr:rowOff>112059</xdr:rowOff>
    </xdr:from>
    <xdr:to>
      <xdr:col>12</xdr:col>
      <xdr:colOff>179294</xdr:colOff>
      <xdr:row>205</xdr:row>
      <xdr:rowOff>112059</xdr:rowOff>
    </xdr:to>
    <xdr:cxnSp macro="">
      <xdr:nvCxnSpPr>
        <xdr:cNvPr id="246" name="ลูกศรเชื่อมต่อแบบตรง 245">
          <a:extLst>
            <a:ext uri="{FF2B5EF4-FFF2-40B4-BE49-F238E27FC236}">
              <a16:creationId xmlns:a16="http://schemas.microsoft.com/office/drawing/2014/main" id="{6EE212CB-95D8-4ADF-852E-142845F2DE9B}"/>
            </a:ext>
          </a:extLst>
        </xdr:cNvPr>
        <xdr:cNvCxnSpPr/>
      </xdr:nvCxnSpPr>
      <xdr:spPr>
        <a:xfrm>
          <a:off x="5829460" y="111173559"/>
          <a:ext cx="89487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205</xdr:row>
      <xdr:rowOff>112059</xdr:rowOff>
    </xdr:from>
    <xdr:to>
      <xdr:col>12</xdr:col>
      <xdr:colOff>179294</xdr:colOff>
      <xdr:row>205</xdr:row>
      <xdr:rowOff>112059</xdr:rowOff>
    </xdr:to>
    <xdr:cxnSp macro="">
      <xdr:nvCxnSpPr>
        <xdr:cNvPr id="247" name="ลูกศรเชื่อมต่อแบบตรง 246">
          <a:extLst>
            <a:ext uri="{FF2B5EF4-FFF2-40B4-BE49-F238E27FC236}">
              <a16:creationId xmlns:a16="http://schemas.microsoft.com/office/drawing/2014/main" id="{1BAD4B1E-E3D6-49CE-AF96-72723E178E50}"/>
            </a:ext>
          </a:extLst>
        </xdr:cNvPr>
        <xdr:cNvCxnSpPr/>
      </xdr:nvCxnSpPr>
      <xdr:spPr>
        <a:xfrm>
          <a:off x="5829460" y="111173559"/>
          <a:ext cx="89487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152400</xdr:colOff>
      <xdr:row>206</xdr:row>
      <xdr:rowOff>123825</xdr:rowOff>
    </xdr:from>
    <xdr:to>
      <xdr:col>12</xdr:col>
      <xdr:colOff>190500</xdr:colOff>
      <xdr:row>206</xdr:row>
      <xdr:rowOff>123825</xdr:rowOff>
    </xdr:to>
    <xdr:cxnSp macro="">
      <xdr:nvCxnSpPr>
        <xdr:cNvPr id="248" name="ตัวเชื่อมต่อตรง 247">
          <a:extLst>
            <a:ext uri="{FF2B5EF4-FFF2-40B4-BE49-F238E27FC236}">
              <a16:creationId xmlns:a16="http://schemas.microsoft.com/office/drawing/2014/main" id="{C218C994-86D9-457A-A96C-1386EE8CCFE2}"/>
            </a:ext>
          </a:extLst>
        </xdr:cNvPr>
        <xdr:cNvCxnSpPr/>
      </xdr:nvCxnSpPr>
      <xdr:spPr>
        <a:xfrm>
          <a:off x="5881007" y="111389432"/>
          <a:ext cx="854529"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271</xdr:row>
      <xdr:rowOff>112059</xdr:rowOff>
    </xdr:from>
    <xdr:to>
      <xdr:col>12</xdr:col>
      <xdr:colOff>179294</xdr:colOff>
      <xdr:row>271</xdr:row>
      <xdr:rowOff>112059</xdr:rowOff>
    </xdr:to>
    <xdr:cxnSp macro="">
      <xdr:nvCxnSpPr>
        <xdr:cNvPr id="249" name="ลูกศรเชื่อมต่อแบบตรง 248">
          <a:extLst>
            <a:ext uri="{FF2B5EF4-FFF2-40B4-BE49-F238E27FC236}">
              <a16:creationId xmlns:a16="http://schemas.microsoft.com/office/drawing/2014/main" id="{F4DC9B76-32B3-44E5-908F-E8FF79155526}"/>
            </a:ext>
          </a:extLst>
        </xdr:cNvPr>
        <xdr:cNvCxnSpPr/>
      </xdr:nvCxnSpPr>
      <xdr:spPr>
        <a:xfrm>
          <a:off x="5838265" y="146729824"/>
          <a:ext cx="930088"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152400</xdr:colOff>
      <xdr:row>272</xdr:row>
      <xdr:rowOff>123825</xdr:rowOff>
    </xdr:from>
    <xdr:to>
      <xdr:col>12</xdr:col>
      <xdr:colOff>190500</xdr:colOff>
      <xdr:row>272</xdr:row>
      <xdr:rowOff>123825</xdr:rowOff>
    </xdr:to>
    <xdr:cxnSp macro="">
      <xdr:nvCxnSpPr>
        <xdr:cNvPr id="250" name="ตัวเชื่อมต่อตรง 249">
          <a:extLst>
            <a:ext uri="{FF2B5EF4-FFF2-40B4-BE49-F238E27FC236}">
              <a16:creationId xmlns:a16="http://schemas.microsoft.com/office/drawing/2014/main" id="{9A5AB228-25F7-44DF-99D7-E7818363AABB}"/>
            </a:ext>
          </a:extLst>
        </xdr:cNvPr>
        <xdr:cNvCxnSpPr/>
      </xdr:nvCxnSpPr>
      <xdr:spPr>
        <a:xfrm>
          <a:off x="5889812" y="146943296"/>
          <a:ext cx="889747"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308</xdr:row>
      <xdr:rowOff>112059</xdr:rowOff>
    </xdr:from>
    <xdr:to>
      <xdr:col>12</xdr:col>
      <xdr:colOff>179294</xdr:colOff>
      <xdr:row>308</xdr:row>
      <xdr:rowOff>112059</xdr:rowOff>
    </xdr:to>
    <xdr:cxnSp macro="">
      <xdr:nvCxnSpPr>
        <xdr:cNvPr id="251" name="ลูกศรเชื่อมต่อแบบตรง 250">
          <a:extLst>
            <a:ext uri="{FF2B5EF4-FFF2-40B4-BE49-F238E27FC236}">
              <a16:creationId xmlns:a16="http://schemas.microsoft.com/office/drawing/2014/main" id="{19218177-8284-4B5D-A75E-1C86FDF774DC}"/>
            </a:ext>
          </a:extLst>
        </xdr:cNvPr>
        <xdr:cNvCxnSpPr/>
      </xdr:nvCxnSpPr>
      <xdr:spPr>
        <a:xfrm>
          <a:off x="5798535" y="156356695"/>
          <a:ext cx="909714"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152400</xdr:colOff>
      <xdr:row>309</xdr:row>
      <xdr:rowOff>123825</xdr:rowOff>
    </xdr:from>
    <xdr:to>
      <xdr:col>12</xdr:col>
      <xdr:colOff>190500</xdr:colOff>
      <xdr:row>309</xdr:row>
      <xdr:rowOff>123825</xdr:rowOff>
    </xdr:to>
    <xdr:cxnSp macro="">
      <xdr:nvCxnSpPr>
        <xdr:cNvPr id="252" name="ตัวเชื่อมต่อตรง 251">
          <a:extLst>
            <a:ext uri="{FF2B5EF4-FFF2-40B4-BE49-F238E27FC236}">
              <a16:creationId xmlns:a16="http://schemas.microsoft.com/office/drawing/2014/main" id="{EB7F8E91-96B7-4C54-9F55-91E5C745F9E1}"/>
            </a:ext>
          </a:extLst>
        </xdr:cNvPr>
        <xdr:cNvCxnSpPr/>
      </xdr:nvCxnSpPr>
      <xdr:spPr>
        <a:xfrm>
          <a:off x="5850082" y="156576280"/>
          <a:ext cx="869373"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100853</xdr:colOff>
      <xdr:row>335</xdr:row>
      <xdr:rowOff>112059</xdr:rowOff>
    </xdr:from>
    <xdr:to>
      <xdr:col>12</xdr:col>
      <xdr:colOff>179294</xdr:colOff>
      <xdr:row>335</xdr:row>
      <xdr:rowOff>112059</xdr:rowOff>
    </xdr:to>
    <xdr:cxnSp macro="">
      <xdr:nvCxnSpPr>
        <xdr:cNvPr id="253" name="ลูกศรเชื่อมต่อแบบตรง 252">
          <a:extLst>
            <a:ext uri="{FF2B5EF4-FFF2-40B4-BE49-F238E27FC236}">
              <a16:creationId xmlns:a16="http://schemas.microsoft.com/office/drawing/2014/main" id="{769B254A-8A82-4FE4-A776-2A5CBDD4E69E}"/>
            </a:ext>
          </a:extLst>
        </xdr:cNvPr>
        <xdr:cNvCxnSpPr/>
      </xdr:nvCxnSpPr>
      <xdr:spPr>
        <a:xfrm>
          <a:off x="5798535" y="177588786"/>
          <a:ext cx="909714"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152400</xdr:colOff>
      <xdr:row>336</xdr:row>
      <xdr:rowOff>123825</xdr:rowOff>
    </xdr:from>
    <xdr:to>
      <xdr:col>12</xdr:col>
      <xdr:colOff>190500</xdr:colOff>
      <xdr:row>336</xdr:row>
      <xdr:rowOff>123825</xdr:rowOff>
    </xdr:to>
    <xdr:cxnSp macro="">
      <xdr:nvCxnSpPr>
        <xdr:cNvPr id="254" name="ตัวเชื่อมต่อตรง 253">
          <a:extLst>
            <a:ext uri="{FF2B5EF4-FFF2-40B4-BE49-F238E27FC236}">
              <a16:creationId xmlns:a16="http://schemas.microsoft.com/office/drawing/2014/main" id="{5FAB2DAA-9EB4-4CD1-B489-A24A3B6413F4}"/>
            </a:ext>
          </a:extLst>
        </xdr:cNvPr>
        <xdr:cNvCxnSpPr/>
      </xdr:nvCxnSpPr>
      <xdr:spPr>
        <a:xfrm>
          <a:off x="5850082" y="177808370"/>
          <a:ext cx="869373"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60F28-F803-4D64-80C7-E69B6E68A3CC}">
  <sheetPr>
    <pageSetUpPr fitToPage="1"/>
  </sheetPr>
  <dimension ref="A1:AA414"/>
  <sheetViews>
    <sheetView tabSelected="1" view="pageLayout" zoomScaleNormal="85" zoomScaleSheetLayoutView="100" workbookViewId="0">
      <selection sqref="A1:Z1"/>
    </sheetView>
  </sheetViews>
  <sheetFormatPr defaultRowHeight="15.75" x14ac:dyDescent="0.25"/>
  <cols>
    <col min="1" max="1" width="3.5" style="12" customWidth="1"/>
    <col min="2" max="2" width="14.375" style="1" customWidth="1"/>
    <col min="3" max="3" width="15.25" style="1" customWidth="1"/>
    <col min="4" max="4" width="8.625" style="4" customWidth="1"/>
    <col min="5" max="5" width="8.25" style="4" customWidth="1"/>
    <col min="6" max="6" width="8" style="4" customWidth="1"/>
    <col min="7" max="7" width="8.5" style="4" customWidth="1"/>
    <col min="8" max="8" width="8.625" style="4" customWidth="1"/>
    <col min="9" max="20" width="2.75" style="1" customWidth="1"/>
    <col min="21" max="21" width="7.25" style="1" customWidth="1"/>
    <col min="22" max="22" width="7.75" style="1" customWidth="1"/>
    <col min="23" max="23" width="7" style="1" customWidth="1"/>
    <col min="24" max="24" width="4.375" style="1" customWidth="1"/>
    <col min="25" max="25" width="10.125" style="1" customWidth="1"/>
    <col min="26" max="16384" width="9" style="1"/>
  </cols>
  <sheetData>
    <row r="1" spans="1:26" x14ac:dyDescent="0.25">
      <c r="A1" s="96" t="s">
        <v>237</v>
      </c>
      <c r="B1" s="96"/>
      <c r="C1" s="96"/>
      <c r="D1" s="96"/>
      <c r="E1" s="96"/>
      <c r="F1" s="96"/>
      <c r="G1" s="96"/>
      <c r="H1" s="96"/>
      <c r="I1" s="96"/>
      <c r="J1" s="96"/>
      <c r="K1" s="96"/>
      <c r="L1" s="96"/>
      <c r="M1" s="96"/>
      <c r="N1" s="96"/>
      <c r="O1" s="96"/>
      <c r="P1" s="96"/>
      <c r="Q1" s="96"/>
      <c r="R1" s="96"/>
      <c r="S1" s="96"/>
      <c r="T1" s="96"/>
      <c r="U1" s="96"/>
      <c r="V1" s="96"/>
      <c r="W1" s="96"/>
      <c r="X1" s="96"/>
      <c r="Y1" s="96"/>
      <c r="Z1" s="96"/>
    </row>
    <row r="2" spans="1:26" x14ac:dyDescent="0.25">
      <c r="A2" s="96" t="s">
        <v>238</v>
      </c>
      <c r="B2" s="96"/>
      <c r="C2" s="96"/>
      <c r="D2" s="96"/>
      <c r="E2" s="96"/>
      <c r="F2" s="96"/>
      <c r="G2" s="96"/>
      <c r="H2" s="96"/>
      <c r="I2" s="96"/>
      <c r="J2" s="96"/>
      <c r="K2" s="96"/>
      <c r="L2" s="96"/>
      <c r="M2" s="96"/>
      <c r="N2" s="96"/>
      <c r="O2" s="96"/>
      <c r="P2" s="96"/>
      <c r="Q2" s="96"/>
      <c r="R2" s="96"/>
      <c r="S2" s="96"/>
      <c r="T2" s="96"/>
      <c r="U2" s="96"/>
      <c r="V2" s="96"/>
      <c r="W2" s="96"/>
      <c r="X2" s="96"/>
      <c r="Y2" s="96"/>
      <c r="Z2" s="96"/>
    </row>
    <row r="3" spans="1:26" x14ac:dyDescent="0.25">
      <c r="A3" s="97" t="s">
        <v>0</v>
      </c>
      <c r="B3" s="97"/>
      <c r="C3" s="97"/>
      <c r="D3" s="97"/>
      <c r="E3" s="97"/>
      <c r="F3" s="97"/>
      <c r="G3" s="97"/>
      <c r="H3" s="97"/>
      <c r="I3" s="97"/>
      <c r="J3" s="97"/>
      <c r="K3" s="97"/>
      <c r="L3" s="97"/>
      <c r="M3" s="97"/>
      <c r="N3" s="97"/>
      <c r="O3" s="97"/>
      <c r="P3" s="97"/>
      <c r="Q3" s="97"/>
      <c r="R3" s="97"/>
      <c r="S3" s="97"/>
      <c r="T3" s="97"/>
      <c r="U3" s="97"/>
      <c r="V3" s="97"/>
      <c r="W3" s="97"/>
      <c r="X3" s="97"/>
      <c r="Y3" s="97"/>
      <c r="Z3" s="97"/>
    </row>
    <row r="4" spans="1:26" x14ac:dyDescent="0.25">
      <c r="A4" s="98" t="s">
        <v>1</v>
      </c>
      <c r="B4" s="98"/>
      <c r="C4" s="98"/>
    </row>
    <row r="5" spans="1:26" x14ac:dyDescent="0.25">
      <c r="A5" s="100" t="s">
        <v>226</v>
      </c>
      <c r="B5" s="100"/>
      <c r="C5" s="100"/>
      <c r="D5" s="100"/>
      <c r="E5" s="100"/>
      <c r="F5" s="100"/>
      <c r="G5" s="100"/>
    </row>
    <row r="6" spans="1:26" x14ac:dyDescent="0.25">
      <c r="A6" s="99" t="s">
        <v>2</v>
      </c>
      <c r="B6" s="99"/>
      <c r="C6" s="99"/>
    </row>
    <row r="7" spans="1:26" ht="18.75" customHeight="1" x14ac:dyDescent="0.25">
      <c r="A7" s="93" t="s">
        <v>6</v>
      </c>
      <c r="B7" s="93"/>
      <c r="C7" s="93"/>
      <c r="D7" s="93"/>
      <c r="E7" s="93"/>
      <c r="F7" s="93"/>
      <c r="G7" s="93"/>
      <c r="H7" s="93"/>
      <c r="I7" s="93" t="s">
        <v>12</v>
      </c>
      <c r="J7" s="93"/>
      <c r="K7" s="93"/>
      <c r="L7" s="93"/>
      <c r="M7" s="93"/>
      <c r="N7" s="93"/>
      <c r="O7" s="93"/>
      <c r="P7" s="93"/>
      <c r="Q7" s="93"/>
      <c r="R7" s="93"/>
      <c r="S7" s="93"/>
      <c r="T7" s="93"/>
      <c r="U7" s="93" t="s">
        <v>27</v>
      </c>
      <c r="V7" s="93"/>
      <c r="W7" s="93"/>
      <c r="X7" s="93"/>
      <c r="Y7" s="93"/>
      <c r="Z7" s="94" t="s">
        <v>32</v>
      </c>
    </row>
    <row r="8" spans="1:26" ht="16.5" customHeight="1" x14ac:dyDescent="0.25">
      <c r="A8" s="93"/>
      <c r="B8" s="93"/>
      <c r="C8" s="93"/>
      <c r="D8" s="93"/>
      <c r="E8" s="93"/>
      <c r="F8" s="93"/>
      <c r="G8" s="93"/>
      <c r="H8" s="93"/>
      <c r="I8" s="93" t="s">
        <v>13</v>
      </c>
      <c r="J8" s="93"/>
      <c r="K8" s="93"/>
      <c r="L8" s="93" t="s">
        <v>14</v>
      </c>
      <c r="M8" s="93"/>
      <c r="N8" s="93"/>
      <c r="O8" s="93"/>
      <c r="P8" s="93"/>
      <c r="Q8" s="93"/>
      <c r="R8" s="93"/>
      <c r="S8" s="93"/>
      <c r="T8" s="93"/>
      <c r="U8" s="94" t="s">
        <v>28</v>
      </c>
      <c r="V8" s="94" t="s">
        <v>29</v>
      </c>
      <c r="W8" s="94" t="s">
        <v>266</v>
      </c>
      <c r="X8" s="93" t="s">
        <v>30</v>
      </c>
      <c r="Y8" s="93" t="s">
        <v>31</v>
      </c>
      <c r="Z8" s="94"/>
    </row>
    <row r="9" spans="1:26" ht="31.5" x14ac:dyDescent="0.25">
      <c r="A9" s="22" t="s">
        <v>3</v>
      </c>
      <c r="B9" s="2" t="s">
        <v>4</v>
      </c>
      <c r="C9" s="2" t="s">
        <v>5</v>
      </c>
      <c r="D9" s="5" t="s">
        <v>7</v>
      </c>
      <c r="E9" s="5" t="s">
        <v>8</v>
      </c>
      <c r="F9" s="5" t="s">
        <v>9</v>
      </c>
      <c r="G9" s="5" t="s">
        <v>10</v>
      </c>
      <c r="H9" s="5" t="s">
        <v>11</v>
      </c>
      <c r="I9" s="3" t="s">
        <v>15</v>
      </c>
      <c r="J9" s="3" t="s">
        <v>16</v>
      </c>
      <c r="K9" s="3" t="s">
        <v>17</v>
      </c>
      <c r="L9" s="3" t="s">
        <v>18</v>
      </c>
      <c r="M9" s="3" t="s">
        <v>19</v>
      </c>
      <c r="N9" s="3" t="s">
        <v>20</v>
      </c>
      <c r="O9" s="3" t="s">
        <v>21</v>
      </c>
      <c r="P9" s="3" t="s">
        <v>22</v>
      </c>
      <c r="Q9" s="3" t="s">
        <v>23</v>
      </c>
      <c r="R9" s="3" t="s">
        <v>24</v>
      </c>
      <c r="S9" s="3" t="s">
        <v>25</v>
      </c>
      <c r="T9" s="3" t="s">
        <v>26</v>
      </c>
      <c r="U9" s="94"/>
      <c r="V9" s="94"/>
      <c r="W9" s="94"/>
      <c r="X9" s="93"/>
      <c r="Y9" s="93"/>
      <c r="Z9" s="94"/>
    </row>
    <row r="10" spans="1:26" ht="161.25" customHeight="1" x14ac:dyDescent="0.25">
      <c r="A10" s="6">
        <v>1</v>
      </c>
      <c r="B10" s="7" t="s">
        <v>227</v>
      </c>
      <c r="C10" s="11" t="s">
        <v>38</v>
      </c>
      <c r="D10" s="8">
        <v>150000</v>
      </c>
      <c r="E10" s="8"/>
      <c r="F10" s="8">
        <v>44000</v>
      </c>
      <c r="G10" s="8">
        <v>106000</v>
      </c>
      <c r="H10" s="52">
        <f>+D10+E10-F10-G10</f>
        <v>0</v>
      </c>
      <c r="I10" s="9"/>
      <c r="J10" s="9"/>
      <c r="K10" s="9"/>
      <c r="L10" s="9"/>
      <c r="M10" s="9"/>
      <c r="N10" s="9"/>
      <c r="O10" s="9"/>
      <c r="P10" s="9"/>
      <c r="Q10" s="9"/>
      <c r="R10" s="9"/>
      <c r="S10" s="9"/>
      <c r="T10" s="9"/>
      <c r="U10" s="10" t="s">
        <v>33</v>
      </c>
      <c r="V10" s="9"/>
      <c r="W10" s="6"/>
      <c r="X10" s="9"/>
      <c r="Y10" s="11" t="s">
        <v>34</v>
      </c>
      <c r="Z10" s="6" t="s">
        <v>35</v>
      </c>
    </row>
    <row r="11" spans="1:26" ht="173.25" x14ac:dyDescent="0.25">
      <c r="A11" s="6">
        <v>2</v>
      </c>
      <c r="B11" s="11" t="s">
        <v>36</v>
      </c>
      <c r="C11" s="11" t="s">
        <v>39</v>
      </c>
      <c r="D11" s="8">
        <v>150000</v>
      </c>
      <c r="E11" s="8"/>
      <c r="F11" s="8">
        <v>49000</v>
      </c>
      <c r="G11" s="8">
        <v>101000</v>
      </c>
      <c r="H11" s="52">
        <f>+D11+E11-F11-G11</f>
        <v>0</v>
      </c>
      <c r="I11" s="9"/>
      <c r="J11" s="9"/>
      <c r="K11" s="9"/>
      <c r="L11" s="9"/>
      <c r="M11" s="9"/>
      <c r="N11" s="9"/>
      <c r="O11" s="9"/>
      <c r="P11" s="9"/>
      <c r="Q11" s="9"/>
      <c r="R11" s="9"/>
      <c r="S11" s="9"/>
      <c r="T11" s="9"/>
      <c r="U11" s="10" t="s">
        <v>33</v>
      </c>
      <c r="V11" s="9"/>
      <c r="W11" s="9"/>
      <c r="X11" s="9"/>
      <c r="Y11" s="11" t="s">
        <v>34</v>
      </c>
      <c r="Z11" s="6" t="s">
        <v>35</v>
      </c>
    </row>
    <row r="12" spans="1:26" x14ac:dyDescent="0.25">
      <c r="B12" s="13"/>
      <c r="C12" s="13"/>
      <c r="D12" s="14"/>
      <c r="E12" s="14"/>
      <c r="F12" s="14"/>
      <c r="G12" s="14"/>
      <c r="I12" s="92" t="s">
        <v>40</v>
      </c>
      <c r="J12" s="92"/>
      <c r="K12" s="92"/>
      <c r="L12" s="92"/>
      <c r="M12" s="92"/>
      <c r="N12" s="92"/>
      <c r="O12" s="92"/>
      <c r="P12" s="92"/>
      <c r="Q12" s="92"/>
      <c r="R12" s="92"/>
      <c r="S12" s="92"/>
      <c r="T12" s="92"/>
      <c r="U12" s="16"/>
      <c r="V12" s="16"/>
      <c r="W12" s="16"/>
      <c r="Y12" s="13"/>
      <c r="Z12" s="12"/>
    </row>
    <row r="13" spans="1:26" x14ac:dyDescent="0.25">
      <c r="B13" s="13"/>
      <c r="C13" s="13"/>
      <c r="D13" s="14"/>
      <c r="E13" s="14"/>
      <c r="F13" s="14"/>
      <c r="G13" s="14"/>
      <c r="I13" s="92" t="s">
        <v>41</v>
      </c>
      <c r="J13" s="92"/>
      <c r="K13" s="92"/>
      <c r="L13" s="92"/>
      <c r="M13" s="92"/>
      <c r="N13" s="92"/>
      <c r="O13" s="92"/>
      <c r="P13" s="92"/>
      <c r="Q13" s="92"/>
      <c r="R13" s="92"/>
      <c r="S13" s="92"/>
      <c r="T13" s="92"/>
      <c r="Y13" s="13"/>
      <c r="Z13" s="12"/>
    </row>
    <row r="14" spans="1:26" x14ac:dyDescent="0.25">
      <c r="B14" s="13"/>
      <c r="C14" s="13"/>
      <c r="D14" s="14"/>
      <c r="E14" s="14"/>
      <c r="F14" s="14"/>
      <c r="G14" s="14"/>
      <c r="I14" s="20"/>
      <c r="J14" s="20"/>
      <c r="K14" s="20"/>
      <c r="L14" s="20"/>
      <c r="M14" s="20"/>
      <c r="N14" s="20"/>
      <c r="O14" s="20"/>
      <c r="P14" s="20"/>
      <c r="Q14" s="20"/>
      <c r="R14" s="20"/>
      <c r="S14" s="20"/>
      <c r="T14" s="20"/>
      <c r="Y14" s="13"/>
      <c r="Z14" s="12"/>
    </row>
    <row r="15" spans="1:26" x14ac:dyDescent="0.25">
      <c r="B15" s="13"/>
      <c r="C15" s="13"/>
      <c r="D15" s="14"/>
      <c r="E15" s="14"/>
      <c r="F15" s="14"/>
      <c r="G15" s="14"/>
      <c r="I15" s="20"/>
      <c r="J15" s="20"/>
      <c r="K15" s="20"/>
      <c r="L15" s="20"/>
      <c r="M15" s="20"/>
      <c r="N15" s="20"/>
      <c r="O15" s="20"/>
      <c r="P15" s="20"/>
      <c r="Q15" s="20"/>
      <c r="R15" s="20"/>
      <c r="S15" s="20"/>
      <c r="T15" s="20"/>
      <c r="Y15" s="13"/>
      <c r="Z15" s="12"/>
    </row>
    <row r="16" spans="1:26" x14ac:dyDescent="0.25">
      <c r="B16" s="13"/>
      <c r="C16" s="13"/>
      <c r="D16" s="14"/>
      <c r="E16" s="14"/>
      <c r="F16" s="14"/>
      <c r="G16" s="14"/>
      <c r="H16" s="14"/>
      <c r="I16" s="20"/>
      <c r="J16" s="20"/>
      <c r="K16" s="20"/>
      <c r="L16" s="20"/>
      <c r="M16" s="20"/>
      <c r="N16" s="20"/>
      <c r="O16" s="20"/>
      <c r="P16" s="20"/>
      <c r="Q16" s="20"/>
      <c r="R16" s="20"/>
      <c r="S16" s="20"/>
      <c r="T16" s="20"/>
      <c r="Y16" s="13"/>
      <c r="Z16" s="12"/>
    </row>
    <row r="17" spans="1:26" x14ac:dyDescent="0.25">
      <c r="A17" s="93" t="s">
        <v>6</v>
      </c>
      <c r="B17" s="93"/>
      <c r="C17" s="93"/>
      <c r="D17" s="93"/>
      <c r="E17" s="93"/>
      <c r="F17" s="93"/>
      <c r="G17" s="93"/>
      <c r="H17" s="93"/>
      <c r="I17" s="93" t="s">
        <v>12</v>
      </c>
      <c r="J17" s="93"/>
      <c r="K17" s="93"/>
      <c r="L17" s="93"/>
      <c r="M17" s="93"/>
      <c r="N17" s="93"/>
      <c r="O17" s="93"/>
      <c r="P17" s="93"/>
      <c r="Q17" s="93"/>
      <c r="R17" s="93"/>
      <c r="S17" s="93"/>
      <c r="T17" s="93"/>
      <c r="U17" s="93" t="s">
        <v>27</v>
      </c>
      <c r="V17" s="93"/>
      <c r="W17" s="93"/>
      <c r="X17" s="93"/>
      <c r="Y17" s="93"/>
      <c r="Z17" s="94" t="s">
        <v>32</v>
      </c>
    </row>
    <row r="18" spans="1:26" ht="15.75" customHeight="1" x14ac:dyDescent="0.25">
      <c r="A18" s="93"/>
      <c r="B18" s="93"/>
      <c r="C18" s="93"/>
      <c r="D18" s="93"/>
      <c r="E18" s="93"/>
      <c r="F18" s="93"/>
      <c r="G18" s="93"/>
      <c r="H18" s="93"/>
      <c r="I18" s="93" t="s">
        <v>13</v>
      </c>
      <c r="J18" s="93"/>
      <c r="K18" s="93"/>
      <c r="L18" s="93" t="s">
        <v>14</v>
      </c>
      <c r="M18" s="93"/>
      <c r="N18" s="93"/>
      <c r="O18" s="93"/>
      <c r="P18" s="93"/>
      <c r="Q18" s="93"/>
      <c r="R18" s="93"/>
      <c r="S18" s="93"/>
      <c r="T18" s="93"/>
      <c r="U18" s="94" t="s">
        <v>28</v>
      </c>
      <c r="V18" s="94" t="s">
        <v>29</v>
      </c>
      <c r="W18" s="94" t="s">
        <v>266</v>
      </c>
      <c r="X18" s="93" t="s">
        <v>30</v>
      </c>
      <c r="Y18" s="93" t="s">
        <v>31</v>
      </c>
      <c r="Z18" s="94"/>
    </row>
    <row r="19" spans="1:26" ht="31.5" x14ac:dyDescent="0.25">
      <c r="A19" s="22" t="s">
        <v>3</v>
      </c>
      <c r="B19" s="2" t="s">
        <v>4</v>
      </c>
      <c r="C19" s="2" t="s">
        <v>5</v>
      </c>
      <c r="D19" s="5" t="s">
        <v>7</v>
      </c>
      <c r="E19" s="5" t="s">
        <v>8</v>
      </c>
      <c r="F19" s="5" t="s">
        <v>9</v>
      </c>
      <c r="G19" s="5" t="s">
        <v>10</v>
      </c>
      <c r="H19" s="5" t="s">
        <v>11</v>
      </c>
      <c r="I19" s="3" t="s">
        <v>15</v>
      </c>
      <c r="J19" s="3" t="s">
        <v>16</v>
      </c>
      <c r="K19" s="3" t="s">
        <v>17</v>
      </c>
      <c r="L19" s="3" t="s">
        <v>18</v>
      </c>
      <c r="M19" s="3" t="s">
        <v>19</v>
      </c>
      <c r="N19" s="3" t="s">
        <v>20</v>
      </c>
      <c r="O19" s="3" t="s">
        <v>21</v>
      </c>
      <c r="P19" s="3" t="s">
        <v>22</v>
      </c>
      <c r="Q19" s="3" t="s">
        <v>23</v>
      </c>
      <c r="R19" s="3" t="s">
        <v>24</v>
      </c>
      <c r="S19" s="3" t="s">
        <v>25</v>
      </c>
      <c r="T19" s="3" t="s">
        <v>26</v>
      </c>
      <c r="U19" s="94"/>
      <c r="V19" s="94"/>
      <c r="W19" s="94"/>
      <c r="X19" s="93"/>
      <c r="Y19" s="93"/>
      <c r="Z19" s="94"/>
    </row>
    <row r="20" spans="1:26" ht="78.75" x14ac:dyDescent="0.25">
      <c r="A20" s="6">
        <v>3</v>
      </c>
      <c r="B20" s="11" t="s">
        <v>308</v>
      </c>
      <c r="C20" s="11" t="s">
        <v>42</v>
      </c>
      <c r="D20" s="8">
        <v>420000</v>
      </c>
      <c r="E20" s="8"/>
      <c r="F20" s="8"/>
      <c r="G20" s="8">
        <v>415000</v>
      </c>
      <c r="H20" s="8">
        <f t="shared" ref="H20:H24" si="0">+D20+E20-F20-G20</f>
        <v>5000</v>
      </c>
      <c r="I20" s="9"/>
      <c r="J20" s="9"/>
      <c r="K20" s="9"/>
      <c r="L20" s="9"/>
      <c r="M20" s="9"/>
      <c r="N20" s="9"/>
      <c r="O20" s="9"/>
      <c r="P20" s="9"/>
      <c r="Q20" s="9"/>
      <c r="R20" s="9"/>
      <c r="S20" s="9"/>
      <c r="T20" s="9"/>
      <c r="U20" s="10" t="s">
        <v>33</v>
      </c>
      <c r="V20" s="9"/>
      <c r="W20" s="10"/>
      <c r="X20" s="6"/>
      <c r="Y20" s="7" t="s">
        <v>99</v>
      </c>
      <c r="Z20" s="6" t="s">
        <v>49</v>
      </c>
    </row>
    <row r="21" spans="1:26" ht="110.25" x14ac:dyDescent="0.25">
      <c r="A21" s="6">
        <v>4</v>
      </c>
      <c r="B21" s="7" t="s">
        <v>251</v>
      </c>
      <c r="C21" s="11" t="s">
        <v>43</v>
      </c>
      <c r="D21" s="8">
        <v>300000</v>
      </c>
      <c r="E21" s="8"/>
      <c r="F21" s="8"/>
      <c r="G21" s="8"/>
      <c r="H21" s="8">
        <f t="shared" si="0"/>
        <v>300000</v>
      </c>
      <c r="I21" s="9"/>
      <c r="J21" s="9"/>
      <c r="K21" s="9"/>
      <c r="L21" s="9"/>
      <c r="M21" s="9"/>
      <c r="N21" s="9"/>
      <c r="O21" s="9"/>
      <c r="P21" s="9"/>
      <c r="Q21" s="9"/>
      <c r="R21" s="9"/>
      <c r="S21" s="9"/>
      <c r="T21" s="9"/>
      <c r="U21" s="9"/>
      <c r="V21" s="9"/>
      <c r="W21" s="10" t="s">
        <v>33</v>
      </c>
      <c r="X21" s="6"/>
      <c r="Y21" s="7" t="s">
        <v>250</v>
      </c>
      <c r="Z21" s="6" t="s">
        <v>49</v>
      </c>
    </row>
    <row r="22" spans="1:26" ht="63" x14ac:dyDescent="0.25">
      <c r="A22" s="6">
        <v>5</v>
      </c>
      <c r="B22" s="7" t="s">
        <v>309</v>
      </c>
      <c r="C22" s="7" t="s">
        <v>44</v>
      </c>
      <c r="D22" s="8">
        <v>100000</v>
      </c>
      <c r="E22" s="8"/>
      <c r="F22" s="8"/>
      <c r="G22" s="8">
        <v>99000</v>
      </c>
      <c r="H22" s="8">
        <f t="shared" si="0"/>
        <v>1000</v>
      </c>
      <c r="I22" s="9"/>
      <c r="J22" s="9"/>
      <c r="K22" s="9"/>
      <c r="L22" s="9"/>
      <c r="M22" s="9"/>
      <c r="N22" s="9"/>
      <c r="O22" s="9"/>
      <c r="P22" s="9"/>
      <c r="Q22" s="9"/>
      <c r="R22" s="9"/>
      <c r="S22" s="9"/>
      <c r="T22" s="9"/>
      <c r="U22" s="10" t="s">
        <v>33</v>
      </c>
      <c r="V22" s="9"/>
      <c r="W22" s="10"/>
      <c r="X22" s="6"/>
      <c r="Y22" s="7" t="s">
        <v>99</v>
      </c>
      <c r="Z22" s="6" t="s">
        <v>49</v>
      </c>
    </row>
    <row r="23" spans="1:26" ht="96.75" customHeight="1" x14ac:dyDescent="0.25">
      <c r="A23" s="6">
        <v>6</v>
      </c>
      <c r="B23" s="11" t="s">
        <v>242</v>
      </c>
      <c r="C23" s="11" t="s">
        <v>45</v>
      </c>
      <c r="D23" s="8">
        <v>1365000</v>
      </c>
      <c r="E23" s="8"/>
      <c r="F23" s="8"/>
      <c r="G23" s="8"/>
      <c r="H23" s="8">
        <f t="shared" si="0"/>
        <v>1365000</v>
      </c>
      <c r="I23" s="9"/>
      <c r="J23" s="9"/>
      <c r="K23" s="9"/>
      <c r="L23" s="9"/>
      <c r="M23" s="9"/>
      <c r="N23" s="9"/>
      <c r="O23" s="9"/>
      <c r="P23" s="9"/>
      <c r="Q23" s="9"/>
      <c r="R23" s="9"/>
      <c r="S23" s="9"/>
      <c r="T23" s="9"/>
      <c r="U23" s="9"/>
      <c r="V23" s="9"/>
      <c r="W23" s="10" t="s">
        <v>33</v>
      </c>
      <c r="X23" s="6"/>
      <c r="Y23" s="7" t="s">
        <v>250</v>
      </c>
      <c r="Z23" s="6" t="s">
        <v>35</v>
      </c>
    </row>
    <row r="24" spans="1:26" ht="145.5" customHeight="1" x14ac:dyDescent="0.25">
      <c r="A24" s="6">
        <v>7</v>
      </c>
      <c r="B24" s="11" t="s">
        <v>243</v>
      </c>
      <c r="C24" s="7" t="s">
        <v>46</v>
      </c>
      <c r="D24" s="8">
        <v>995000</v>
      </c>
      <c r="E24" s="8"/>
      <c r="F24" s="8"/>
      <c r="G24" s="8"/>
      <c r="H24" s="8">
        <f t="shared" si="0"/>
        <v>995000</v>
      </c>
      <c r="I24" s="9"/>
      <c r="J24" s="9"/>
      <c r="K24" s="9"/>
      <c r="L24" s="9"/>
      <c r="M24" s="9"/>
      <c r="N24" s="9"/>
      <c r="O24" s="9"/>
      <c r="P24" s="9"/>
      <c r="Q24" s="9"/>
      <c r="R24" s="9"/>
      <c r="S24" s="9"/>
      <c r="T24" s="9"/>
      <c r="U24" s="9"/>
      <c r="V24" s="9"/>
      <c r="W24" s="10" t="s">
        <v>33</v>
      </c>
      <c r="X24" s="6"/>
      <c r="Y24" s="7" t="s">
        <v>250</v>
      </c>
      <c r="Z24" s="6" t="s">
        <v>35</v>
      </c>
    </row>
    <row r="25" spans="1:26" ht="19.5" customHeight="1" x14ac:dyDescent="0.25">
      <c r="B25" s="13"/>
      <c r="C25" s="18"/>
      <c r="D25" s="14"/>
      <c r="E25" s="14"/>
      <c r="F25" s="14"/>
      <c r="G25" s="14"/>
      <c r="H25" s="14"/>
      <c r="W25" s="15"/>
      <c r="X25" s="12"/>
      <c r="Y25" s="18"/>
      <c r="Z25" s="12"/>
    </row>
    <row r="26" spans="1:26" ht="19.5" customHeight="1" x14ac:dyDescent="0.25">
      <c r="B26" s="13"/>
      <c r="C26" s="18"/>
      <c r="D26" s="14"/>
      <c r="E26" s="14"/>
      <c r="F26" s="14"/>
      <c r="G26" s="14"/>
      <c r="H26" s="14"/>
      <c r="W26" s="15"/>
      <c r="X26" s="12"/>
      <c r="Y26" s="18"/>
      <c r="Z26" s="12"/>
    </row>
    <row r="27" spans="1:26" x14ac:dyDescent="0.25">
      <c r="A27" s="93" t="s">
        <v>6</v>
      </c>
      <c r="B27" s="93"/>
      <c r="C27" s="93"/>
      <c r="D27" s="93"/>
      <c r="E27" s="93"/>
      <c r="F27" s="93"/>
      <c r="G27" s="93"/>
      <c r="H27" s="93"/>
      <c r="I27" s="93" t="s">
        <v>12</v>
      </c>
      <c r="J27" s="93"/>
      <c r="K27" s="93"/>
      <c r="L27" s="93"/>
      <c r="M27" s="93"/>
      <c r="N27" s="93"/>
      <c r="O27" s="93"/>
      <c r="P27" s="93"/>
      <c r="Q27" s="93"/>
      <c r="R27" s="93"/>
      <c r="S27" s="93"/>
      <c r="T27" s="93"/>
      <c r="U27" s="93" t="s">
        <v>27</v>
      </c>
      <c r="V27" s="93"/>
      <c r="W27" s="93"/>
      <c r="X27" s="93"/>
      <c r="Y27" s="93"/>
      <c r="Z27" s="94" t="s">
        <v>32</v>
      </c>
    </row>
    <row r="28" spans="1:26" ht="15.75" customHeight="1" x14ac:dyDescent="0.25">
      <c r="A28" s="93"/>
      <c r="B28" s="93"/>
      <c r="C28" s="93"/>
      <c r="D28" s="93"/>
      <c r="E28" s="93"/>
      <c r="F28" s="93"/>
      <c r="G28" s="93"/>
      <c r="H28" s="93"/>
      <c r="I28" s="93" t="s">
        <v>13</v>
      </c>
      <c r="J28" s="93"/>
      <c r="K28" s="93"/>
      <c r="L28" s="93" t="s">
        <v>14</v>
      </c>
      <c r="M28" s="93"/>
      <c r="N28" s="93"/>
      <c r="O28" s="93"/>
      <c r="P28" s="93"/>
      <c r="Q28" s="93"/>
      <c r="R28" s="93"/>
      <c r="S28" s="93"/>
      <c r="T28" s="93"/>
      <c r="U28" s="94" t="s">
        <v>28</v>
      </c>
      <c r="V28" s="94" t="s">
        <v>29</v>
      </c>
      <c r="W28" s="94" t="s">
        <v>266</v>
      </c>
      <c r="X28" s="93" t="s">
        <v>30</v>
      </c>
      <c r="Y28" s="93" t="s">
        <v>31</v>
      </c>
      <c r="Z28" s="94"/>
    </row>
    <row r="29" spans="1:26" ht="31.5" x14ac:dyDescent="0.25">
      <c r="A29" s="22" t="s">
        <v>3</v>
      </c>
      <c r="B29" s="2" t="s">
        <v>4</v>
      </c>
      <c r="C29" s="2" t="s">
        <v>5</v>
      </c>
      <c r="D29" s="5" t="s">
        <v>7</v>
      </c>
      <c r="E29" s="5" t="s">
        <v>8</v>
      </c>
      <c r="F29" s="5" t="s">
        <v>9</v>
      </c>
      <c r="G29" s="5" t="s">
        <v>10</v>
      </c>
      <c r="H29" s="5" t="s">
        <v>11</v>
      </c>
      <c r="I29" s="3" t="s">
        <v>15</v>
      </c>
      <c r="J29" s="3" t="s">
        <v>16</v>
      </c>
      <c r="K29" s="3" t="s">
        <v>17</v>
      </c>
      <c r="L29" s="3" t="s">
        <v>18</v>
      </c>
      <c r="M29" s="3" t="s">
        <v>19</v>
      </c>
      <c r="N29" s="3" t="s">
        <v>20</v>
      </c>
      <c r="O29" s="3" t="s">
        <v>21</v>
      </c>
      <c r="P29" s="3" t="s">
        <v>22</v>
      </c>
      <c r="Q29" s="3" t="s">
        <v>23</v>
      </c>
      <c r="R29" s="3" t="s">
        <v>24</v>
      </c>
      <c r="S29" s="3" t="s">
        <v>25</v>
      </c>
      <c r="T29" s="3" t="s">
        <v>26</v>
      </c>
      <c r="U29" s="94"/>
      <c r="V29" s="94"/>
      <c r="W29" s="94"/>
      <c r="X29" s="93"/>
      <c r="Y29" s="93"/>
      <c r="Z29" s="94"/>
    </row>
    <row r="30" spans="1:26" ht="110.25" x14ac:dyDescent="0.25">
      <c r="A30" s="6">
        <v>8</v>
      </c>
      <c r="B30" s="11" t="s">
        <v>47</v>
      </c>
      <c r="C30" s="11" t="s">
        <v>48</v>
      </c>
      <c r="D30" s="8">
        <v>150000</v>
      </c>
      <c r="E30" s="8"/>
      <c r="F30" s="8"/>
      <c r="G30" s="8">
        <v>98000</v>
      </c>
      <c r="H30" s="8">
        <f t="shared" ref="H30:H33" si="1">+D30+E30-F30-G30</f>
        <v>52000</v>
      </c>
      <c r="I30" s="9"/>
      <c r="J30" s="9"/>
      <c r="K30" s="9"/>
      <c r="L30" s="9"/>
      <c r="M30" s="9"/>
      <c r="N30" s="9"/>
      <c r="O30" s="9"/>
      <c r="P30" s="9"/>
      <c r="Q30" s="9"/>
      <c r="R30" s="9"/>
      <c r="S30" s="9"/>
      <c r="T30" s="9"/>
      <c r="U30" s="10" t="s">
        <v>33</v>
      </c>
      <c r="V30" s="9"/>
      <c r="W30" s="10"/>
      <c r="X30" s="6"/>
      <c r="Y30" s="11" t="s">
        <v>34</v>
      </c>
      <c r="Z30" s="6" t="s">
        <v>35</v>
      </c>
    </row>
    <row r="31" spans="1:26" ht="173.25" x14ac:dyDescent="0.25">
      <c r="A31" s="6">
        <v>9</v>
      </c>
      <c r="B31" s="11" t="s">
        <v>50</v>
      </c>
      <c r="C31" s="11" t="s">
        <v>51</v>
      </c>
      <c r="D31" s="8">
        <v>498000</v>
      </c>
      <c r="E31" s="8"/>
      <c r="F31" s="8"/>
      <c r="G31" s="54">
        <v>497000</v>
      </c>
      <c r="H31" s="8">
        <f t="shared" si="1"/>
        <v>1000</v>
      </c>
      <c r="I31" s="9"/>
      <c r="J31" s="9"/>
      <c r="K31" s="9"/>
      <c r="L31" s="9"/>
      <c r="M31" s="9"/>
      <c r="N31" s="9"/>
      <c r="O31" s="9"/>
      <c r="P31" s="9"/>
      <c r="Q31" s="9"/>
      <c r="R31" s="9"/>
      <c r="S31" s="9"/>
      <c r="T31" s="9"/>
      <c r="U31" s="10" t="s">
        <v>33</v>
      </c>
      <c r="V31" s="10"/>
      <c r="W31" s="10"/>
      <c r="X31" s="6"/>
      <c r="Y31" s="11" t="s">
        <v>34</v>
      </c>
      <c r="Z31" s="6" t="s">
        <v>35</v>
      </c>
    </row>
    <row r="32" spans="1:26" ht="78.75" x14ac:dyDescent="0.25">
      <c r="A32" s="6">
        <v>10</v>
      </c>
      <c r="B32" s="11" t="s">
        <v>240</v>
      </c>
      <c r="C32" s="11" t="s">
        <v>52</v>
      </c>
      <c r="D32" s="8">
        <v>495000</v>
      </c>
      <c r="E32" s="8"/>
      <c r="F32" s="8"/>
      <c r="G32" s="8"/>
      <c r="H32" s="8">
        <f t="shared" si="1"/>
        <v>495000</v>
      </c>
      <c r="I32" s="9"/>
      <c r="J32" s="9"/>
      <c r="K32" s="9"/>
      <c r="L32" s="9"/>
      <c r="M32" s="9"/>
      <c r="N32" s="9"/>
      <c r="O32" s="9"/>
      <c r="P32" s="9"/>
      <c r="Q32" s="9"/>
      <c r="R32" s="9"/>
      <c r="S32" s="9"/>
      <c r="T32" s="9"/>
      <c r="U32" s="9"/>
      <c r="V32" s="9"/>
      <c r="W32" s="10" t="s">
        <v>33</v>
      </c>
      <c r="X32" s="6"/>
      <c r="Y32" s="55" t="s">
        <v>239</v>
      </c>
      <c r="Z32" s="6" t="s">
        <v>35</v>
      </c>
    </row>
    <row r="33" spans="1:26" ht="78.75" x14ac:dyDescent="0.25">
      <c r="A33" s="6">
        <v>11</v>
      </c>
      <c r="B33" s="11" t="s">
        <v>252</v>
      </c>
      <c r="C33" s="11" t="s">
        <v>53</v>
      </c>
      <c r="D33" s="8">
        <v>105000</v>
      </c>
      <c r="E33" s="8"/>
      <c r="F33" s="8"/>
      <c r="G33" s="8"/>
      <c r="H33" s="8">
        <f t="shared" si="1"/>
        <v>105000</v>
      </c>
      <c r="I33" s="9"/>
      <c r="J33" s="9"/>
      <c r="K33" s="9"/>
      <c r="L33" s="9"/>
      <c r="M33" s="9"/>
      <c r="N33" s="9"/>
      <c r="O33" s="9"/>
      <c r="P33" s="9"/>
      <c r="Q33" s="9"/>
      <c r="R33" s="9"/>
      <c r="S33" s="9"/>
      <c r="T33" s="9"/>
      <c r="U33" s="9"/>
      <c r="V33" s="9"/>
      <c r="W33" s="10" t="s">
        <v>33</v>
      </c>
      <c r="X33" s="6"/>
      <c r="Y33" s="55" t="s">
        <v>239</v>
      </c>
      <c r="Z33" s="6" t="s">
        <v>49</v>
      </c>
    </row>
    <row r="34" spans="1:26" x14ac:dyDescent="0.25">
      <c r="B34" s="17"/>
      <c r="C34" s="13"/>
      <c r="D34" s="14"/>
      <c r="E34" s="14"/>
      <c r="F34" s="14"/>
      <c r="G34" s="14"/>
      <c r="I34" s="92" t="s">
        <v>40</v>
      </c>
      <c r="J34" s="92"/>
      <c r="K34" s="92"/>
      <c r="L34" s="92"/>
      <c r="M34" s="92"/>
      <c r="N34" s="92"/>
      <c r="O34" s="92"/>
      <c r="P34" s="92"/>
      <c r="Q34" s="92"/>
      <c r="R34" s="92"/>
      <c r="S34" s="92"/>
      <c r="T34" s="92"/>
      <c r="W34" s="15"/>
      <c r="X34" s="12"/>
      <c r="Y34" s="18"/>
      <c r="Z34" s="12"/>
    </row>
    <row r="35" spans="1:26" x14ac:dyDescent="0.25">
      <c r="B35" s="17"/>
      <c r="C35" s="13"/>
      <c r="D35" s="14"/>
      <c r="E35" s="14"/>
      <c r="F35" s="14"/>
      <c r="G35" s="14"/>
      <c r="I35" s="92" t="s">
        <v>41</v>
      </c>
      <c r="J35" s="92"/>
      <c r="K35" s="92"/>
      <c r="L35" s="92"/>
      <c r="M35" s="92"/>
      <c r="N35" s="92"/>
      <c r="O35" s="92"/>
      <c r="P35" s="92"/>
      <c r="Q35" s="92"/>
      <c r="R35" s="92"/>
      <c r="S35" s="92"/>
      <c r="T35" s="92"/>
      <c r="W35" s="15"/>
      <c r="X35" s="12"/>
      <c r="Y35" s="18"/>
      <c r="Z35" s="12"/>
    </row>
    <row r="36" spans="1:26" x14ac:dyDescent="0.25">
      <c r="B36" s="17"/>
      <c r="C36" s="13"/>
      <c r="D36" s="14"/>
      <c r="E36" s="14"/>
      <c r="F36" s="14"/>
      <c r="G36" s="14"/>
      <c r="I36" s="20"/>
      <c r="J36" s="20"/>
      <c r="K36" s="20"/>
      <c r="L36" s="20"/>
      <c r="M36" s="20"/>
      <c r="N36" s="20"/>
      <c r="O36" s="20"/>
      <c r="P36" s="20"/>
      <c r="Q36" s="20"/>
      <c r="R36" s="20"/>
      <c r="S36" s="20"/>
      <c r="T36" s="20"/>
      <c r="W36" s="15"/>
      <c r="X36" s="12"/>
      <c r="Y36" s="18"/>
      <c r="Z36" s="12"/>
    </row>
    <row r="37" spans="1:26" x14ac:dyDescent="0.25">
      <c r="B37" s="17"/>
      <c r="C37" s="13"/>
      <c r="D37" s="14"/>
      <c r="E37" s="14"/>
      <c r="F37" s="14"/>
      <c r="G37" s="14"/>
      <c r="H37" s="14"/>
      <c r="W37" s="15"/>
      <c r="X37" s="12"/>
      <c r="Y37" s="18"/>
      <c r="Z37" s="12"/>
    </row>
    <row r="38" spans="1:26" x14ac:dyDescent="0.25">
      <c r="B38" s="17"/>
      <c r="C38" s="13"/>
      <c r="D38" s="14"/>
      <c r="E38" s="14"/>
      <c r="F38" s="14"/>
      <c r="G38" s="14"/>
      <c r="H38" s="14"/>
      <c r="W38" s="15"/>
      <c r="X38" s="12"/>
      <c r="Y38" s="18"/>
      <c r="Z38" s="12"/>
    </row>
    <row r="39" spans="1:26" x14ac:dyDescent="0.25">
      <c r="A39" s="93" t="s">
        <v>6</v>
      </c>
      <c r="B39" s="93"/>
      <c r="C39" s="93"/>
      <c r="D39" s="93"/>
      <c r="E39" s="93"/>
      <c r="F39" s="93"/>
      <c r="G39" s="93"/>
      <c r="H39" s="93"/>
      <c r="I39" s="93" t="s">
        <v>12</v>
      </c>
      <c r="J39" s="93"/>
      <c r="K39" s="93"/>
      <c r="L39" s="93"/>
      <c r="M39" s="93"/>
      <c r="N39" s="93"/>
      <c r="O39" s="93"/>
      <c r="P39" s="93"/>
      <c r="Q39" s="93"/>
      <c r="R39" s="93"/>
      <c r="S39" s="93"/>
      <c r="T39" s="93"/>
      <c r="U39" s="93" t="s">
        <v>27</v>
      </c>
      <c r="V39" s="93"/>
      <c r="W39" s="93"/>
      <c r="X39" s="93"/>
      <c r="Y39" s="93"/>
      <c r="Z39" s="94" t="s">
        <v>32</v>
      </c>
    </row>
    <row r="40" spans="1:26" ht="15.75" customHeight="1" x14ac:dyDescent="0.25">
      <c r="A40" s="93"/>
      <c r="B40" s="93"/>
      <c r="C40" s="93"/>
      <c r="D40" s="93"/>
      <c r="E40" s="93"/>
      <c r="F40" s="93"/>
      <c r="G40" s="93"/>
      <c r="H40" s="93"/>
      <c r="I40" s="93" t="s">
        <v>13</v>
      </c>
      <c r="J40" s="93"/>
      <c r="K40" s="93"/>
      <c r="L40" s="93" t="s">
        <v>14</v>
      </c>
      <c r="M40" s="93"/>
      <c r="N40" s="93"/>
      <c r="O40" s="93"/>
      <c r="P40" s="93"/>
      <c r="Q40" s="93"/>
      <c r="R40" s="93"/>
      <c r="S40" s="93"/>
      <c r="T40" s="93"/>
      <c r="U40" s="94" t="s">
        <v>28</v>
      </c>
      <c r="V40" s="94" t="s">
        <v>29</v>
      </c>
      <c r="W40" s="94" t="s">
        <v>266</v>
      </c>
      <c r="X40" s="93" t="s">
        <v>30</v>
      </c>
      <c r="Y40" s="93" t="s">
        <v>31</v>
      </c>
      <c r="Z40" s="94"/>
    </row>
    <row r="41" spans="1:26" ht="31.5" x14ac:dyDescent="0.25">
      <c r="A41" s="22" t="s">
        <v>3</v>
      </c>
      <c r="B41" s="2" t="s">
        <v>4</v>
      </c>
      <c r="C41" s="2" t="s">
        <v>5</v>
      </c>
      <c r="D41" s="5" t="s">
        <v>7</v>
      </c>
      <c r="E41" s="5" t="s">
        <v>8</v>
      </c>
      <c r="F41" s="5" t="s">
        <v>9</v>
      </c>
      <c r="G41" s="5" t="s">
        <v>10</v>
      </c>
      <c r="H41" s="5" t="s">
        <v>11</v>
      </c>
      <c r="I41" s="3" t="s">
        <v>15</v>
      </c>
      <c r="J41" s="3" t="s">
        <v>16</v>
      </c>
      <c r="K41" s="3" t="s">
        <v>17</v>
      </c>
      <c r="L41" s="3" t="s">
        <v>18</v>
      </c>
      <c r="M41" s="3" t="s">
        <v>19</v>
      </c>
      <c r="N41" s="3" t="s">
        <v>20</v>
      </c>
      <c r="O41" s="3" t="s">
        <v>21</v>
      </c>
      <c r="P41" s="3" t="s">
        <v>22</v>
      </c>
      <c r="Q41" s="3" t="s">
        <v>23</v>
      </c>
      <c r="R41" s="3" t="s">
        <v>24</v>
      </c>
      <c r="S41" s="3" t="s">
        <v>25</v>
      </c>
      <c r="T41" s="3" t="s">
        <v>26</v>
      </c>
      <c r="U41" s="94"/>
      <c r="V41" s="94"/>
      <c r="W41" s="94"/>
      <c r="X41" s="93"/>
      <c r="Y41" s="93"/>
      <c r="Z41" s="94"/>
    </row>
    <row r="42" spans="1:26" ht="78.75" x14ac:dyDescent="0.25">
      <c r="A42" s="6">
        <v>12</v>
      </c>
      <c r="B42" s="11" t="s">
        <v>241</v>
      </c>
      <c r="C42" s="21" t="s">
        <v>54</v>
      </c>
      <c r="D42" s="8">
        <v>900000</v>
      </c>
      <c r="E42" s="8"/>
      <c r="F42" s="8"/>
      <c r="G42" s="8"/>
      <c r="H42" s="8">
        <f t="shared" ref="H42:H46" si="2">+D42+E42-F42-G42</f>
        <v>900000</v>
      </c>
      <c r="I42" s="9"/>
      <c r="J42" s="9"/>
      <c r="K42" s="9"/>
      <c r="L42" s="9"/>
      <c r="M42" s="9"/>
      <c r="N42" s="9"/>
      <c r="O42" s="9"/>
      <c r="P42" s="9"/>
      <c r="Q42" s="9"/>
      <c r="R42" s="9"/>
      <c r="S42" s="9"/>
      <c r="T42" s="9"/>
      <c r="U42" s="9"/>
      <c r="V42" s="9"/>
      <c r="W42" s="10" t="s">
        <v>33</v>
      </c>
      <c r="X42" s="6"/>
      <c r="Y42" s="55" t="s">
        <v>239</v>
      </c>
      <c r="Z42" s="6" t="s">
        <v>35</v>
      </c>
    </row>
    <row r="43" spans="1:26" ht="78.75" x14ac:dyDescent="0.25">
      <c r="A43" s="6">
        <v>13</v>
      </c>
      <c r="B43" s="7" t="s">
        <v>244</v>
      </c>
      <c r="C43" s="21" t="s">
        <v>55</v>
      </c>
      <c r="D43" s="8">
        <v>998000</v>
      </c>
      <c r="E43" s="8"/>
      <c r="F43" s="8"/>
      <c r="G43" s="8"/>
      <c r="H43" s="8">
        <f t="shared" si="2"/>
        <v>998000</v>
      </c>
      <c r="I43" s="9"/>
      <c r="J43" s="9"/>
      <c r="K43" s="9"/>
      <c r="L43" s="9"/>
      <c r="M43" s="9"/>
      <c r="N43" s="9"/>
      <c r="O43" s="9"/>
      <c r="P43" s="9"/>
      <c r="Q43" s="9"/>
      <c r="R43" s="9"/>
      <c r="S43" s="9"/>
      <c r="T43" s="9"/>
      <c r="U43" s="9"/>
      <c r="V43" s="9"/>
      <c r="W43" s="10" t="s">
        <v>33</v>
      </c>
      <c r="X43" s="6"/>
      <c r="Y43" s="55" t="s">
        <v>239</v>
      </c>
      <c r="Z43" s="6" t="s">
        <v>35</v>
      </c>
    </row>
    <row r="44" spans="1:26" ht="110.25" x14ac:dyDescent="0.25">
      <c r="A44" s="6">
        <v>14</v>
      </c>
      <c r="B44" s="7" t="s">
        <v>56</v>
      </c>
      <c r="C44" s="7" t="s">
        <v>57</v>
      </c>
      <c r="D44" s="8">
        <v>70000</v>
      </c>
      <c r="E44" s="8"/>
      <c r="F44" s="8"/>
      <c r="G44" s="54">
        <v>39500</v>
      </c>
      <c r="H44" s="8">
        <f t="shared" si="2"/>
        <v>30500</v>
      </c>
      <c r="I44" s="9"/>
      <c r="J44" s="9"/>
      <c r="K44" s="9"/>
      <c r="L44" s="9"/>
      <c r="M44" s="9"/>
      <c r="N44" s="9"/>
      <c r="O44" s="9"/>
      <c r="P44" s="9"/>
      <c r="Q44" s="9"/>
      <c r="R44" s="9"/>
      <c r="S44" s="9"/>
      <c r="T44" s="9"/>
      <c r="U44" s="10" t="s">
        <v>33</v>
      </c>
      <c r="V44" s="10"/>
      <c r="W44" s="10"/>
      <c r="X44" s="6"/>
      <c r="Y44" s="11" t="s">
        <v>34</v>
      </c>
      <c r="Z44" s="6" t="s">
        <v>35</v>
      </c>
    </row>
    <row r="45" spans="1:26" ht="78.75" x14ac:dyDescent="0.25">
      <c r="A45" s="6">
        <v>15</v>
      </c>
      <c r="B45" s="7" t="s">
        <v>245</v>
      </c>
      <c r="C45" s="7" t="s">
        <v>58</v>
      </c>
      <c r="D45" s="8">
        <v>200000</v>
      </c>
      <c r="E45" s="8"/>
      <c r="F45" s="8"/>
      <c r="G45" s="8"/>
      <c r="H45" s="8">
        <f t="shared" si="2"/>
        <v>200000</v>
      </c>
      <c r="I45" s="9"/>
      <c r="J45" s="9"/>
      <c r="K45" s="9"/>
      <c r="L45" s="9"/>
      <c r="M45" s="9"/>
      <c r="N45" s="9"/>
      <c r="O45" s="9"/>
      <c r="P45" s="9"/>
      <c r="Q45" s="9"/>
      <c r="R45" s="9"/>
      <c r="S45" s="9"/>
      <c r="T45" s="9"/>
      <c r="U45" s="9"/>
      <c r="V45" s="9"/>
      <c r="W45" s="10" t="s">
        <v>33</v>
      </c>
      <c r="X45" s="6"/>
      <c r="Y45" s="55" t="s">
        <v>239</v>
      </c>
      <c r="Z45" s="6" t="s">
        <v>35</v>
      </c>
    </row>
    <row r="46" spans="1:26" ht="78.75" x14ac:dyDescent="0.25">
      <c r="A46" s="6">
        <v>16</v>
      </c>
      <c r="B46" s="7" t="s">
        <v>59</v>
      </c>
      <c r="C46" s="23" t="s">
        <v>60</v>
      </c>
      <c r="D46" s="8">
        <v>400000</v>
      </c>
      <c r="E46" s="8"/>
      <c r="F46" s="8">
        <v>55000</v>
      </c>
      <c r="G46" s="8">
        <v>344000</v>
      </c>
      <c r="H46" s="8">
        <f t="shared" si="2"/>
        <v>1000</v>
      </c>
      <c r="I46" s="9"/>
      <c r="J46" s="9"/>
      <c r="K46" s="9"/>
      <c r="L46" s="9"/>
      <c r="M46" s="9"/>
      <c r="N46" s="9"/>
      <c r="O46" s="9"/>
      <c r="P46" s="9"/>
      <c r="Q46" s="9"/>
      <c r="R46" s="9"/>
      <c r="S46" s="9"/>
      <c r="T46" s="9"/>
      <c r="U46" s="10" t="s">
        <v>33</v>
      </c>
      <c r="V46" s="9"/>
      <c r="W46" s="10"/>
      <c r="X46" s="6"/>
      <c r="Y46" s="7" t="s">
        <v>99</v>
      </c>
      <c r="Z46" s="6" t="s">
        <v>35</v>
      </c>
    </row>
    <row r="47" spans="1:26" x14ac:dyDescent="0.25">
      <c r="I47" s="92" t="s">
        <v>40</v>
      </c>
      <c r="J47" s="92"/>
      <c r="K47" s="92"/>
      <c r="L47" s="92"/>
      <c r="M47" s="92"/>
      <c r="N47" s="92"/>
      <c r="O47" s="92"/>
      <c r="P47" s="92"/>
      <c r="Q47" s="92"/>
      <c r="R47" s="92"/>
      <c r="S47" s="92"/>
      <c r="T47" s="92"/>
    </row>
    <row r="48" spans="1:26" x14ac:dyDescent="0.25">
      <c r="I48" s="92" t="s">
        <v>41</v>
      </c>
      <c r="J48" s="92"/>
      <c r="K48" s="92"/>
      <c r="L48" s="92"/>
      <c r="M48" s="92"/>
      <c r="N48" s="92"/>
      <c r="O48" s="92"/>
      <c r="P48" s="92"/>
      <c r="Q48" s="92"/>
      <c r="R48" s="92"/>
      <c r="S48" s="92"/>
      <c r="T48" s="92"/>
    </row>
    <row r="49" spans="1:26" x14ac:dyDescent="0.25">
      <c r="I49" s="20"/>
      <c r="J49" s="20"/>
      <c r="K49" s="20"/>
      <c r="L49" s="20"/>
      <c r="M49" s="20"/>
      <c r="N49" s="20"/>
      <c r="O49" s="20"/>
      <c r="P49" s="20"/>
      <c r="Q49" s="20"/>
      <c r="R49" s="20"/>
      <c r="S49" s="20"/>
      <c r="T49" s="20"/>
    </row>
    <row r="53" spans="1:26" x14ac:dyDescent="0.25">
      <c r="A53" s="93" t="s">
        <v>6</v>
      </c>
      <c r="B53" s="93"/>
      <c r="C53" s="93"/>
      <c r="D53" s="93"/>
      <c r="E53" s="93"/>
      <c r="F53" s="93"/>
      <c r="G53" s="93"/>
      <c r="H53" s="93"/>
      <c r="I53" s="93" t="s">
        <v>12</v>
      </c>
      <c r="J53" s="93"/>
      <c r="K53" s="93"/>
      <c r="L53" s="93"/>
      <c r="M53" s="93"/>
      <c r="N53" s="93"/>
      <c r="O53" s="93"/>
      <c r="P53" s="93"/>
      <c r="Q53" s="93"/>
      <c r="R53" s="93"/>
      <c r="S53" s="93"/>
      <c r="T53" s="93"/>
      <c r="U53" s="93" t="s">
        <v>27</v>
      </c>
      <c r="V53" s="93"/>
      <c r="W53" s="93"/>
      <c r="X53" s="93"/>
      <c r="Y53" s="93"/>
      <c r="Z53" s="94" t="s">
        <v>32</v>
      </c>
    </row>
    <row r="54" spans="1:26" ht="15.75" customHeight="1" x14ac:dyDescent="0.25">
      <c r="A54" s="93"/>
      <c r="B54" s="93"/>
      <c r="C54" s="93"/>
      <c r="D54" s="93"/>
      <c r="E54" s="93"/>
      <c r="F54" s="93"/>
      <c r="G54" s="93"/>
      <c r="H54" s="93"/>
      <c r="I54" s="93" t="s">
        <v>13</v>
      </c>
      <c r="J54" s="93"/>
      <c r="K54" s="93"/>
      <c r="L54" s="93" t="s">
        <v>14</v>
      </c>
      <c r="M54" s="93"/>
      <c r="N54" s="93"/>
      <c r="O54" s="93"/>
      <c r="P54" s="93"/>
      <c r="Q54" s="93"/>
      <c r="R54" s="93"/>
      <c r="S54" s="93"/>
      <c r="T54" s="93"/>
      <c r="U54" s="94" t="s">
        <v>28</v>
      </c>
      <c r="V54" s="94" t="s">
        <v>29</v>
      </c>
      <c r="W54" s="94" t="s">
        <v>266</v>
      </c>
      <c r="X54" s="93" t="s">
        <v>30</v>
      </c>
      <c r="Y54" s="93" t="s">
        <v>31</v>
      </c>
      <c r="Z54" s="94"/>
    </row>
    <row r="55" spans="1:26" ht="31.5" x14ac:dyDescent="0.25">
      <c r="A55" s="22" t="s">
        <v>3</v>
      </c>
      <c r="B55" s="2" t="s">
        <v>4</v>
      </c>
      <c r="C55" s="2" t="s">
        <v>5</v>
      </c>
      <c r="D55" s="5" t="s">
        <v>7</v>
      </c>
      <c r="E55" s="5" t="s">
        <v>8</v>
      </c>
      <c r="F55" s="5" t="s">
        <v>9</v>
      </c>
      <c r="G55" s="5" t="s">
        <v>10</v>
      </c>
      <c r="H55" s="5" t="s">
        <v>11</v>
      </c>
      <c r="I55" s="3" t="s">
        <v>15</v>
      </c>
      <c r="J55" s="3" t="s">
        <v>16</v>
      </c>
      <c r="K55" s="3" t="s">
        <v>17</v>
      </c>
      <c r="L55" s="3" t="s">
        <v>18</v>
      </c>
      <c r="M55" s="3" t="s">
        <v>19</v>
      </c>
      <c r="N55" s="3" t="s">
        <v>20</v>
      </c>
      <c r="O55" s="3" t="s">
        <v>21</v>
      </c>
      <c r="P55" s="3" t="s">
        <v>22</v>
      </c>
      <c r="Q55" s="3" t="s">
        <v>23</v>
      </c>
      <c r="R55" s="3" t="s">
        <v>24</v>
      </c>
      <c r="S55" s="3" t="s">
        <v>25</v>
      </c>
      <c r="T55" s="3" t="s">
        <v>26</v>
      </c>
      <c r="U55" s="94"/>
      <c r="V55" s="94"/>
      <c r="W55" s="94"/>
      <c r="X55" s="93"/>
      <c r="Y55" s="93"/>
      <c r="Z55" s="94"/>
    </row>
    <row r="56" spans="1:26" ht="94.5" x14ac:dyDescent="0.25">
      <c r="A56" s="9"/>
      <c r="B56" s="9"/>
      <c r="C56" s="11" t="s">
        <v>61</v>
      </c>
      <c r="D56" s="9"/>
      <c r="E56" s="9"/>
      <c r="F56" s="9"/>
      <c r="G56" s="9"/>
      <c r="H56" s="9"/>
      <c r="I56" s="9"/>
      <c r="J56" s="9"/>
      <c r="K56" s="9"/>
      <c r="L56" s="9"/>
      <c r="M56" s="9"/>
      <c r="N56" s="9"/>
      <c r="O56" s="9"/>
      <c r="P56" s="9"/>
      <c r="Q56" s="9"/>
      <c r="R56" s="9"/>
      <c r="S56" s="9"/>
      <c r="T56" s="9"/>
      <c r="U56" s="9"/>
      <c r="V56" s="9"/>
      <c r="W56" s="9"/>
      <c r="X56" s="9"/>
      <c r="Y56" s="9"/>
      <c r="Z56" s="9"/>
    </row>
    <row r="57" spans="1:26" ht="173.25" x14ac:dyDescent="0.25">
      <c r="A57" s="6">
        <v>17</v>
      </c>
      <c r="B57" s="7" t="s">
        <v>62</v>
      </c>
      <c r="C57" s="7" t="s">
        <v>293</v>
      </c>
      <c r="D57" s="8">
        <v>80000</v>
      </c>
      <c r="E57" s="8"/>
      <c r="F57" s="8"/>
      <c r="G57" s="8">
        <v>79000</v>
      </c>
      <c r="H57" s="8">
        <f t="shared" ref="H57:H58" si="3">+D57+E57-F57-G57</f>
        <v>1000</v>
      </c>
      <c r="I57" s="9"/>
      <c r="J57" s="9"/>
      <c r="K57" s="9"/>
      <c r="L57" s="9"/>
      <c r="M57" s="9"/>
      <c r="N57" s="9"/>
      <c r="O57" s="9"/>
      <c r="P57" s="9"/>
      <c r="Q57" s="9"/>
      <c r="R57" s="9"/>
      <c r="S57" s="9"/>
      <c r="T57" s="9"/>
      <c r="U57" s="9"/>
      <c r="V57" s="10" t="s">
        <v>33</v>
      </c>
      <c r="W57" s="10"/>
      <c r="X57" s="6"/>
      <c r="Y57" s="7" t="s">
        <v>37</v>
      </c>
      <c r="Z57" s="6" t="s">
        <v>35</v>
      </c>
    </row>
    <row r="58" spans="1:26" ht="126" x14ac:dyDescent="0.25">
      <c r="A58" s="6">
        <v>18</v>
      </c>
      <c r="B58" s="7" t="s">
        <v>296</v>
      </c>
      <c r="C58" s="7" t="s">
        <v>63</v>
      </c>
      <c r="D58" s="8">
        <v>50000</v>
      </c>
      <c r="E58" s="8"/>
      <c r="F58" s="8"/>
      <c r="G58" s="8">
        <v>32800</v>
      </c>
      <c r="H58" s="8">
        <f t="shared" si="3"/>
        <v>17200</v>
      </c>
      <c r="I58" s="9"/>
      <c r="J58" s="9"/>
      <c r="K58" s="9"/>
      <c r="L58" s="9"/>
      <c r="M58" s="9"/>
      <c r="N58" s="9"/>
      <c r="O58" s="9"/>
      <c r="P58" s="9"/>
      <c r="Q58" s="9"/>
      <c r="R58" s="9"/>
      <c r="S58" s="9"/>
      <c r="T58" s="9"/>
      <c r="U58" s="9"/>
      <c r="V58" s="10" t="s">
        <v>33</v>
      </c>
      <c r="W58" s="10"/>
      <c r="X58" s="6"/>
      <c r="Y58" s="7" t="s">
        <v>37</v>
      </c>
      <c r="Z58" s="6" t="s">
        <v>35</v>
      </c>
    </row>
    <row r="59" spans="1:26" x14ac:dyDescent="0.25">
      <c r="I59" s="92" t="s">
        <v>40</v>
      </c>
      <c r="J59" s="92"/>
      <c r="K59" s="92"/>
      <c r="L59" s="92"/>
      <c r="M59" s="92"/>
      <c r="N59" s="92"/>
      <c r="O59" s="92"/>
      <c r="P59" s="92"/>
      <c r="Q59" s="92"/>
      <c r="R59" s="92"/>
      <c r="S59" s="92"/>
      <c r="T59" s="92"/>
    </row>
    <row r="60" spans="1:26" x14ac:dyDescent="0.25">
      <c r="I60" s="92" t="s">
        <v>41</v>
      </c>
      <c r="J60" s="92"/>
      <c r="K60" s="92"/>
      <c r="L60" s="92"/>
      <c r="M60" s="92"/>
      <c r="N60" s="92"/>
      <c r="O60" s="92"/>
      <c r="P60" s="92"/>
      <c r="Q60" s="92"/>
      <c r="R60" s="92"/>
      <c r="S60" s="92"/>
      <c r="T60" s="92"/>
    </row>
    <row r="66" spans="1:26" x14ac:dyDescent="0.25">
      <c r="A66" s="93" t="s">
        <v>6</v>
      </c>
      <c r="B66" s="93"/>
      <c r="C66" s="93"/>
      <c r="D66" s="93"/>
      <c r="E66" s="93"/>
      <c r="F66" s="93"/>
      <c r="G66" s="93"/>
      <c r="H66" s="93"/>
      <c r="I66" s="93" t="s">
        <v>12</v>
      </c>
      <c r="J66" s="93"/>
      <c r="K66" s="93"/>
      <c r="L66" s="93"/>
      <c r="M66" s="93"/>
      <c r="N66" s="93"/>
      <c r="O66" s="93"/>
      <c r="P66" s="93"/>
      <c r="Q66" s="93"/>
      <c r="R66" s="93"/>
      <c r="S66" s="93"/>
      <c r="T66" s="93"/>
      <c r="U66" s="93" t="s">
        <v>27</v>
      </c>
      <c r="V66" s="93"/>
      <c r="W66" s="93"/>
      <c r="X66" s="93"/>
      <c r="Y66" s="93"/>
      <c r="Z66" s="94" t="s">
        <v>32</v>
      </c>
    </row>
    <row r="67" spans="1:26" ht="15.75" customHeight="1" x14ac:dyDescent="0.25">
      <c r="A67" s="93"/>
      <c r="B67" s="93"/>
      <c r="C67" s="93"/>
      <c r="D67" s="93"/>
      <c r="E67" s="93"/>
      <c r="F67" s="93"/>
      <c r="G67" s="93"/>
      <c r="H67" s="93"/>
      <c r="I67" s="93" t="s">
        <v>13</v>
      </c>
      <c r="J67" s="93"/>
      <c r="K67" s="93"/>
      <c r="L67" s="93" t="s">
        <v>14</v>
      </c>
      <c r="M67" s="93"/>
      <c r="N67" s="93"/>
      <c r="O67" s="93"/>
      <c r="P67" s="93"/>
      <c r="Q67" s="93"/>
      <c r="R67" s="93"/>
      <c r="S67" s="93"/>
      <c r="T67" s="93"/>
      <c r="U67" s="94" t="s">
        <v>28</v>
      </c>
      <c r="V67" s="94" t="s">
        <v>29</v>
      </c>
      <c r="W67" s="94" t="s">
        <v>266</v>
      </c>
      <c r="X67" s="93" t="s">
        <v>30</v>
      </c>
      <c r="Y67" s="93" t="s">
        <v>31</v>
      </c>
      <c r="Z67" s="94"/>
    </row>
    <row r="68" spans="1:26" ht="31.5" x14ac:dyDescent="0.25">
      <c r="A68" s="22" t="s">
        <v>3</v>
      </c>
      <c r="B68" s="2" t="s">
        <v>4</v>
      </c>
      <c r="C68" s="2" t="s">
        <v>5</v>
      </c>
      <c r="D68" s="5" t="s">
        <v>7</v>
      </c>
      <c r="E68" s="5" t="s">
        <v>8</v>
      </c>
      <c r="F68" s="5" t="s">
        <v>9</v>
      </c>
      <c r="G68" s="5" t="s">
        <v>10</v>
      </c>
      <c r="H68" s="5" t="s">
        <v>11</v>
      </c>
      <c r="I68" s="3" t="s">
        <v>15</v>
      </c>
      <c r="J68" s="3" t="s">
        <v>16</v>
      </c>
      <c r="K68" s="3" t="s">
        <v>17</v>
      </c>
      <c r="L68" s="3" t="s">
        <v>18</v>
      </c>
      <c r="M68" s="3" t="s">
        <v>19</v>
      </c>
      <c r="N68" s="3" t="s">
        <v>20</v>
      </c>
      <c r="O68" s="3" t="s">
        <v>21</v>
      </c>
      <c r="P68" s="3" t="s">
        <v>22</v>
      </c>
      <c r="Q68" s="3" t="s">
        <v>23</v>
      </c>
      <c r="R68" s="3" t="s">
        <v>24</v>
      </c>
      <c r="S68" s="3" t="s">
        <v>25</v>
      </c>
      <c r="T68" s="3" t="s">
        <v>26</v>
      </c>
      <c r="U68" s="94"/>
      <c r="V68" s="94"/>
      <c r="W68" s="94"/>
      <c r="X68" s="93"/>
      <c r="Y68" s="93"/>
      <c r="Z68" s="94"/>
    </row>
    <row r="69" spans="1:26" ht="96" customHeight="1" x14ac:dyDescent="0.25">
      <c r="A69" s="6">
        <v>19</v>
      </c>
      <c r="B69" s="7" t="s">
        <v>310</v>
      </c>
      <c r="C69" s="7" t="s">
        <v>64</v>
      </c>
      <c r="D69" s="8">
        <v>988000</v>
      </c>
      <c r="E69" s="8"/>
      <c r="F69" s="8"/>
      <c r="G69" s="8"/>
      <c r="H69" s="8">
        <f t="shared" ref="H69:H72" si="4">+D69+E69-F69-G69</f>
        <v>988000</v>
      </c>
      <c r="I69" s="9"/>
      <c r="J69" s="9"/>
      <c r="K69" s="9"/>
      <c r="L69" s="9"/>
      <c r="M69" s="9"/>
      <c r="N69" s="9"/>
      <c r="O69" s="9"/>
      <c r="P69" s="9"/>
      <c r="Q69" s="9"/>
      <c r="R69" s="9"/>
      <c r="S69" s="9"/>
      <c r="T69" s="9"/>
      <c r="U69" s="9"/>
      <c r="V69" s="9"/>
      <c r="W69" s="10" t="s">
        <v>33</v>
      </c>
      <c r="X69" s="6"/>
      <c r="Y69" s="55" t="s">
        <v>239</v>
      </c>
      <c r="Z69" s="6" t="s">
        <v>35</v>
      </c>
    </row>
    <row r="70" spans="1:26" ht="110.25" x14ac:dyDescent="0.25">
      <c r="A70" s="6">
        <v>20</v>
      </c>
      <c r="B70" s="7" t="s">
        <v>298</v>
      </c>
      <c r="C70" s="7" t="s">
        <v>65</v>
      </c>
      <c r="D70" s="8">
        <v>2500000</v>
      </c>
      <c r="E70" s="8"/>
      <c r="F70" s="8"/>
      <c r="G70" s="8"/>
      <c r="H70" s="8">
        <f t="shared" si="4"/>
        <v>2500000</v>
      </c>
      <c r="I70" s="9"/>
      <c r="J70" s="9"/>
      <c r="K70" s="9"/>
      <c r="L70" s="9"/>
      <c r="M70" s="9"/>
      <c r="N70" s="9"/>
      <c r="O70" s="9"/>
      <c r="P70" s="9"/>
      <c r="Q70" s="9"/>
      <c r="R70" s="9"/>
      <c r="S70" s="9"/>
      <c r="T70" s="9"/>
      <c r="U70" s="9"/>
      <c r="V70" s="9"/>
      <c r="W70" s="10" t="s">
        <v>33</v>
      </c>
      <c r="X70" s="6"/>
      <c r="Y70" s="55" t="s">
        <v>239</v>
      </c>
      <c r="Z70" s="6" t="s">
        <v>35</v>
      </c>
    </row>
    <row r="71" spans="1:26" ht="126" x14ac:dyDescent="0.25">
      <c r="A71" s="6">
        <v>21</v>
      </c>
      <c r="B71" s="7" t="s">
        <v>66</v>
      </c>
      <c r="C71" s="7" t="s">
        <v>67</v>
      </c>
      <c r="D71" s="8">
        <v>200000</v>
      </c>
      <c r="E71" s="8"/>
      <c r="F71" s="8"/>
      <c r="G71" s="54">
        <v>192000</v>
      </c>
      <c r="H71" s="8">
        <f t="shared" si="4"/>
        <v>8000</v>
      </c>
      <c r="I71" s="9"/>
      <c r="J71" s="9"/>
      <c r="K71" s="9"/>
      <c r="L71" s="9"/>
      <c r="M71" s="9"/>
      <c r="N71" s="9"/>
      <c r="O71" s="9"/>
      <c r="P71" s="9"/>
      <c r="Q71" s="9"/>
      <c r="R71" s="9"/>
      <c r="S71" s="9"/>
      <c r="T71" s="9"/>
      <c r="U71" s="10" t="s">
        <v>33</v>
      </c>
      <c r="V71" s="10"/>
      <c r="W71" s="10"/>
      <c r="X71" s="6"/>
      <c r="Y71" s="11" t="s">
        <v>34</v>
      </c>
      <c r="Z71" s="6" t="s">
        <v>35</v>
      </c>
    </row>
    <row r="72" spans="1:26" ht="157.5" x14ac:dyDescent="0.25">
      <c r="A72" s="6">
        <v>22</v>
      </c>
      <c r="B72" s="7" t="s">
        <v>68</v>
      </c>
      <c r="C72" s="7" t="s">
        <v>69</v>
      </c>
      <c r="D72" s="8">
        <v>450000</v>
      </c>
      <c r="E72" s="8"/>
      <c r="F72" s="8"/>
      <c r="G72" s="8"/>
      <c r="H72" s="8">
        <f t="shared" si="4"/>
        <v>450000</v>
      </c>
      <c r="I72" s="9"/>
      <c r="J72" s="9"/>
      <c r="K72" s="9"/>
      <c r="L72" s="9"/>
      <c r="M72" s="9"/>
      <c r="N72" s="9"/>
      <c r="O72" s="9"/>
      <c r="P72" s="9"/>
      <c r="Q72" s="9"/>
      <c r="R72" s="9"/>
      <c r="S72" s="9"/>
      <c r="T72" s="9"/>
      <c r="U72" s="9"/>
      <c r="V72" s="9"/>
      <c r="W72" s="10" t="s">
        <v>33</v>
      </c>
      <c r="X72" s="6"/>
      <c r="Y72" s="55" t="s">
        <v>239</v>
      </c>
      <c r="Z72" s="6" t="s">
        <v>35</v>
      </c>
    </row>
    <row r="73" spans="1:26" x14ac:dyDescent="0.25">
      <c r="I73" s="92" t="s">
        <v>40</v>
      </c>
      <c r="J73" s="92"/>
      <c r="K73" s="92"/>
      <c r="L73" s="92"/>
      <c r="M73" s="92"/>
      <c r="N73" s="92"/>
      <c r="O73" s="92"/>
      <c r="P73" s="92"/>
      <c r="Q73" s="92"/>
      <c r="R73" s="92"/>
      <c r="S73" s="92"/>
      <c r="T73" s="92"/>
    </row>
    <row r="74" spans="1:26" x14ac:dyDescent="0.25">
      <c r="I74" s="92" t="s">
        <v>41</v>
      </c>
      <c r="J74" s="92"/>
      <c r="K74" s="92"/>
      <c r="L74" s="92"/>
      <c r="M74" s="92"/>
      <c r="N74" s="92"/>
      <c r="O74" s="92"/>
      <c r="P74" s="92"/>
      <c r="Q74" s="92"/>
      <c r="R74" s="92"/>
      <c r="S74" s="92"/>
      <c r="T74" s="92"/>
    </row>
    <row r="77" spans="1:26" x14ac:dyDescent="0.25">
      <c r="A77" s="93" t="s">
        <v>6</v>
      </c>
      <c r="B77" s="93"/>
      <c r="C77" s="93"/>
      <c r="D77" s="93"/>
      <c r="E77" s="93"/>
      <c r="F77" s="93"/>
      <c r="G77" s="93"/>
      <c r="H77" s="93"/>
      <c r="I77" s="93" t="s">
        <v>12</v>
      </c>
      <c r="J77" s="93"/>
      <c r="K77" s="93"/>
      <c r="L77" s="93"/>
      <c r="M77" s="93"/>
      <c r="N77" s="93"/>
      <c r="O77" s="93"/>
      <c r="P77" s="93"/>
      <c r="Q77" s="93"/>
      <c r="R77" s="93"/>
      <c r="S77" s="93"/>
      <c r="T77" s="93"/>
      <c r="U77" s="93" t="s">
        <v>27</v>
      </c>
      <c r="V77" s="93"/>
      <c r="W77" s="93"/>
      <c r="X77" s="93"/>
      <c r="Y77" s="93"/>
      <c r="Z77" s="94" t="s">
        <v>32</v>
      </c>
    </row>
    <row r="78" spans="1:26" ht="15.75" customHeight="1" x14ac:dyDescent="0.25">
      <c r="A78" s="93"/>
      <c r="B78" s="93"/>
      <c r="C78" s="93"/>
      <c r="D78" s="93"/>
      <c r="E78" s="93"/>
      <c r="F78" s="93"/>
      <c r="G78" s="93"/>
      <c r="H78" s="93"/>
      <c r="I78" s="93" t="s">
        <v>13</v>
      </c>
      <c r="J78" s="93"/>
      <c r="K78" s="93"/>
      <c r="L78" s="93" t="s">
        <v>14</v>
      </c>
      <c r="M78" s="93"/>
      <c r="N78" s="93"/>
      <c r="O78" s="93"/>
      <c r="P78" s="93"/>
      <c r="Q78" s="93"/>
      <c r="R78" s="93"/>
      <c r="S78" s="93"/>
      <c r="T78" s="93"/>
      <c r="U78" s="94" t="s">
        <v>28</v>
      </c>
      <c r="V78" s="94" t="s">
        <v>29</v>
      </c>
      <c r="W78" s="94" t="s">
        <v>266</v>
      </c>
      <c r="X78" s="93" t="s">
        <v>30</v>
      </c>
      <c r="Y78" s="93" t="s">
        <v>31</v>
      </c>
      <c r="Z78" s="94"/>
    </row>
    <row r="79" spans="1:26" ht="31.5" x14ac:dyDescent="0.25">
      <c r="A79" s="22" t="s">
        <v>3</v>
      </c>
      <c r="B79" s="2" t="s">
        <v>4</v>
      </c>
      <c r="C79" s="2" t="s">
        <v>5</v>
      </c>
      <c r="D79" s="5" t="s">
        <v>7</v>
      </c>
      <c r="E79" s="5" t="s">
        <v>8</v>
      </c>
      <c r="F79" s="5" t="s">
        <v>9</v>
      </c>
      <c r="G79" s="5" t="s">
        <v>10</v>
      </c>
      <c r="H79" s="5" t="s">
        <v>11</v>
      </c>
      <c r="I79" s="3" t="s">
        <v>15</v>
      </c>
      <c r="J79" s="3" t="s">
        <v>16</v>
      </c>
      <c r="K79" s="3" t="s">
        <v>17</v>
      </c>
      <c r="L79" s="3" t="s">
        <v>18</v>
      </c>
      <c r="M79" s="3" t="s">
        <v>19</v>
      </c>
      <c r="N79" s="3" t="s">
        <v>20</v>
      </c>
      <c r="O79" s="3" t="s">
        <v>21</v>
      </c>
      <c r="P79" s="3" t="s">
        <v>22</v>
      </c>
      <c r="Q79" s="3" t="s">
        <v>23</v>
      </c>
      <c r="R79" s="3" t="s">
        <v>24</v>
      </c>
      <c r="S79" s="3" t="s">
        <v>25</v>
      </c>
      <c r="T79" s="3" t="s">
        <v>26</v>
      </c>
      <c r="U79" s="94"/>
      <c r="V79" s="94"/>
      <c r="W79" s="94"/>
      <c r="X79" s="93"/>
      <c r="Y79" s="93"/>
      <c r="Z79" s="94"/>
    </row>
    <row r="80" spans="1:26" ht="141.75" x14ac:dyDescent="0.25">
      <c r="A80" s="6">
        <v>23</v>
      </c>
      <c r="B80" s="7" t="s">
        <v>70</v>
      </c>
      <c r="C80" s="7" t="s">
        <v>312</v>
      </c>
      <c r="D80" s="8">
        <v>250000</v>
      </c>
      <c r="E80" s="8"/>
      <c r="F80" s="8"/>
      <c r="G80" s="54">
        <v>207000</v>
      </c>
      <c r="H80" s="8">
        <f t="shared" ref="H80:H82" si="5">+D80+E80-F80-G80</f>
        <v>43000</v>
      </c>
      <c r="I80" s="9"/>
      <c r="J80" s="9"/>
      <c r="K80" s="9"/>
      <c r="L80" s="9"/>
      <c r="M80" s="9"/>
      <c r="N80" s="9"/>
      <c r="O80" s="9"/>
      <c r="P80" s="9"/>
      <c r="Q80" s="9"/>
      <c r="R80" s="9"/>
      <c r="S80" s="9"/>
      <c r="T80" s="9"/>
      <c r="U80" s="10" t="s">
        <v>33</v>
      </c>
      <c r="V80" s="10"/>
      <c r="W80" s="10"/>
      <c r="X80" s="6"/>
      <c r="Y80" s="11" t="s">
        <v>34</v>
      </c>
      <c r="Z80" s="6" t="s">
        <v>35</v>
      </c>
    </row>
    <row r="81" spans="1:26" ht="78.75" x14ac:dyDescent="0.25">
      <c r="A81" s="6">
        <v>24</v>
      </c>
      <c r="B81" s="7" t="s">
        <v>295</v>
      </c>
      <c r="C81" s="7" t="s">
        <v>71</v>
      </c>
      <c r="D81" s="24">
        <v>490000</v>
      </c>
      <c r="E81" s="24"/>
      <c r="F81" s="24"/>
      <c r="G81" s="24"/>
      <c r="H81" s="8">
        <f t="shared" si="5"/>
        <v>490000</v>
      </c>
      <c r="I81" s="21"/>
      <c r="J81" s="21"/>
      <c r="K81" s="21"/>
      <c r="L81" s="9"/>
      <c r="M81" s="9"/>
      <c r="N81" s="9"/>
      <c r="O81" s="9"/>
      <c r="P81" s="9"/>
      <c r="Q81" s="9"/>
      <c r="R81" s="9"/>
      <c r="S81" s="9"/>
      <c r="T81" s="9"/>
      <c r="U81" s="9"/>
      <c r="V81" s="9"/>
      <c r="W81" s="10" t="s">
        <v>33</v>
      </c>
      <c r="X81" s="6"/>
      <c r="Y81" s="55" t="s">
        <v>239</v>
      </c>
      <c r="Z81" s="6" t="s">
        <v>35</v>
      </c>
    </row>
    <row r="82" spans="1:26" ht="157.5" x14ac:dyDescent="0.25">
      <c r="A82" s="6">
        <v>25</v>
      </c>
      <c r="B82" s="7" t="s">
        <v>311</v>
      </c>
      <c r="C82" s="7" t="s">
        <v>313</v>
      </c>
      <c r="D82" s="24">
        <v>150000</v>
      </c>
      <c r="E82" s="24"/>
      <c r="F82" s="24"/>
      <c r="G82" s="24"/>
      <c r="H82" s="8">
        <f t="shared" si="5"/>
        <v>150000</v>
      </c>
      <c r="I82" s="21"/>
      <c r="J82" s="21"/>
      <c r="K82" s="21"/>
      <c r="L82" s="21"/>
      <c r="M82" s="21"/>
      <c r="N82" s="21"/>
      <c r="O82" s="21"/>
      <c r="P82" s="21"/>
      <c r="Q82" s="21"/>
      <c r="R82" s="21"/>
      <c r="S82" s="21"/>
      <c r="T82" s="21"/>
      <c r="U82" s="21"/>
      <c r="V82" s="21"/>
      <c r="W82" s="10" t="s">
        <v>33</v>
      </c>
      <c r="X82" s="6"/>
      <c r="Y82" s="55" t="s">
        <v>239</v>
      </c>
      <c r="Z82" s="6" t="s">
        <v>35</v>
      </c>
    </row>
    <row r="83" spans="1:26" x14ac:dyDescent="0.25">
      <c r="I83" s="92" t="s">
        <v>40</v>
      </c>
      <c r="J83" s="92"/>
      <c r="K83" s="92"/>
      <c r="L83" s="92"/>
      <c r="M83" s="92"/>
      <c r="N83" s="92"/>
      <c r="O83" s="92"/>
      <c r="P83" s="92"/>
      <c r="Q83" s="92"/>
      <c r="R83" s="92"/>
      <c r="S83" s="92"/>
      <c r="T83" s="92"/>
    </row>
    <row r="84" spans="1:26" x14ac:dyDescent="0.25">
      <c r="I84" s="92" t="s">
        <v>41</v>
      </c>
      <c r="J84" s="92"/>
      <c r="K84" s="92"/>
      <c r="L84" s="92"/>
      <c r="M84" s="92"/>
      <c r="N84" s="92"/>
      <c r="O84" s="92"/>
      <c r="P84" s="92"/>
      <c r="Q84" s="92"/>
      <c r="R84" s="92"/>
      <c r="S84" s="92"/>
      <c r="T84" s="92"/>
    </row>
    <row r="92" spans="1:26" x14ac:dyDescent="0.25">
      <c r="A92" s="93" t="s">
        <v>6</v>
      </c>
      <c r="B92" s="93"/>
      <c r="C92" s="93"/>
      <c r="D92" s="93"/>
      <c r="E92" s="93"/>
      <c r="F92" s="93"/>
      <c r="G92" s="93"/>
      <c r="H92" s="93"/>
      <c r="I92" s="93" t="s">
        <v>12</v>
      </c>
      <c r="J92" s="93"/>
      <c r="K92" s="93"/>
      <c r="L92" s="93"/>
      <c r="M92" s="93"/>
      <c r="N92" s="93"/>
      <c r="O92" s="93"/>
      <c r="P92" s="93"/>
      <c r="Q92" s="93"/>
      <c r="R92" s="93"/>
      <c r="S92" s="93"/>
      <c r="T92" s="93"/>
      <c r="U92" s="93" t="s">
        <v>27</v>
      </c>
      <c r="V92" s="93"/>
      <c r="W92" s="93"/>
      <c r="X92" s="93"/>
      <c r="Y92" s="93"/>
      <c r="Z92" s="94" t="s">
        <v>32</v>
      </c>
    </row>
    <row r="93" spans="1:26" ht="15.75" customHeight="1" x14ac:dyDescent="0.25">
      <c r="A93" s="93"/>
      <c r="B93" s="93"/>
      <c r="C93" s="93"/>
      <c r="D93" s="93"/>
      <c r="E93" s="93"/>
      <c r="F93" s="93"/>
      <c r="G93" s="93"/>
      <c r="H93" s="93"/>
      <c r="I93" s="93" t="s">
        <v>13</v>
      </c>
      <c r="J93" s="93"/>
      <c r="K93" s="93"/>
      <c r="L93" s="93" t="s">
        <v>14</v>
      </c>
      <c r="M93" s="93"/>
      <c r="N93" s="93"/>
      <c r="O93" s="93"/>
      <c r="P93" s="93"/>
      <c r="Q93" s="93"/>
      <c r="R93" s="93"/>
      <c r="S93" s="93"/>
      <c r="T93" s="93"/>
      <c r="U93" s="94" t="s">
        <v>28</v>
      </c>
      <c r="V93" s="94" t="s">
        <v>29</v>
      </c>
      <c r="W93" s="94" t="s">
        <v>266</v>
      </c>
      <c r="X93" s="93" t="s">
        <v>30</v>
      </c>
      <c r="Y93" s="93" t="s">
        <v>31</v>
      </c>
      <c r="Z93" s="94"/>
    </row>
    <row r="94" spans="1:26" ht="31.5" x14ac:dyDescent="0.25">
      <c r="A94" s="22" t="s">
        <v>3</v>
      </c>
      <c r="B94" s="2" t="s">
        <v>4</v>
      </c>
      <c r="C94" s="2" t="s">
        <v>5</v>
      </c>
      <c r="D94" s="5" t="s">
        <v>7</v>
      </c>
      <c r="E94" s="5" t="s">
        <v>8</v>
      </c>
      <c r="F94" s="5" t="s">
        <v>9</v>
      </c>
      <c r="G94" s="5" t="s">
        <v>10</v>
      </c>
      <c r="H94" s="5" t="s">
        <v>11</v>
      </c>
      <c r="I94" s="3" t="s">
        <v>15</v>
      </c>
      <c r="J94" s="3" t="s">
        <v>16</v>
      </c>
      <c r="K94" s="3" t="s">
        <v>17</v>
      </c>
      <c r="L94" s="3" t="s">
        <v>18</v>
      </c>
      <c r="M94" s="3" t="s">
        <v>19</v>
      </c>
      <c r="N94" s="3" t="s">
        <v>20</v>
      </c>
      <c r="O94" s="3" t="s">
        <v>21</v>
      </c>
      <c r="P94" s="3" t="s">
        <v>22</v>
      </c>
      <c r="Q94" s="3" t="s">
        <v>23</v>
      </c>
      <c r="R94" s="3" t="s">
        <v>24</v>
      </c>
      <c r="S94" s="3" t="s">
        <v>25</v>
      </c>
      <c r="T94" s="3" t="s">
        <v>26</v>
      </c>
      <c r="U94" s="94"/>
      <c r="V94" s="94"/>
      <c r="W94" s="94"/>
      <c r="X94" s="93"/>
      <c r="Y94" s="93"/>
      <c r="Z94" s="94"/>
    </row>
    <row r="95" spans="1:26" ht="94.5" x14ac:dyDescent="0.25">
      <c r="A95" s="6">
        <v>26</v>
      </c>
      <c r="B95" s="7" t="s">
        <v>314</v>
      </c>
      <c r="C95" s="7" t="s">
        <v>72</v>
      </c>
      <c r="D95" s="8">
        <v>1950000</v>
      </c>
      <c r="E95" s="8"/>
      <c r="F95" s="8"/>
      <c r="G95" s="8"/>
      <c r="H95" s="8">
        <f t="shared" ref="H95:H98" si="6">+D95+E95-F95-G95</f>
        <v>1950000</v>
      </c>
      <c r="I95" s="9"/>
      <c r="J95" s="9"/>
      <c r="K95" s="9"/>
      <c r="L95" s="9"/>
      <c r="M95" s="9"/>
      <c r="N95" s="9"/>
      <c r="O95" s="9"/>
      <c r="P95" s="9"/>
      <c r="Q95" s="9"/>
      <c r="R95" s="9"/>
      <c r="S95" s="9"/>
      <c r="T95" s="9"/>
      <c r="U95" s="9"/>
      <c r="V95" s="9"/>
      <c r="W95" s="10" t="s">
        <v>33</v>
      </c>
      <c r="X95" s="6"/>
      <c r="Y95" s="55" t="s">
        <v>239</v>
      </c>
      <c r="Z95" s="6" t="s">
        <v>35</v>
      </c>
    </row>
    <row r="96" spans="1:26" ht="78.75" x14ac:dyDescent="0.25">
      <c r="A96" s="6">
        <v>27</v>
      </c>
      <c r="B96" s="21" t="s">
        <v>246</v>
      </c>
      <c r="C96" s="21" t="s">
        <v>73</v>
      </c>
      <c r="D96" s="24">
        <v>999000</v>
      </c>
      <c r="E96" s="24"/>
      <c r="F96" s="24"/>
      <c r="G96" s="24"/>
      <c r="H96" s="8">
        <f t="shared" si="6"/>
        <v>999000</v>
      </c>
      <c r="I96" s="21"/>
      <c r="J96" s="21"/>
      <c r="K96" s="21"/>
      <c r="L96" s="9"/>
      <c r="M96" s="9"/>
      <c r="N96" s="9"/>
      <c r="O96" s="9"/>
      <c r="P96" s="9"/>
      <c r="Q96" s="9"/>
      <c r="R96" s="9"/>
      <c r="S96" s="9"/>
      <c r="T96" s="9"/>
      <c r="U96" s="9"/>
      <c r="V96" s="9"/>
      <c r="W96" s="10" t="s">
        <v>33</v>
      </c>
      <c r="X96" s="6"/>
      <c r="Y96" s="55" t="s">
        <v>239</v>
      </c>
      <c r="Z96" s="6" t="s">
        <v>35</v>
      </c>
    </row>
    <row r="97" spans="1:26" ht="173.25" x14ac:dyDescent="0.25">
      <c r="A97" s="6">
        <v>28</v>
      </c>
      <c r="B97" s="7" t="s">
        <v>315</v>
      </c>
      <c r="C97" s="7" t="s">
        <v>74</v>
      </c>
      <c r="D97" s="8">
        <v>499500</v>
      </c>
      <c r="E97" s="8"/>
      <c r="F97" s="8"/>
      <c r="G97" s="8">
        <v>493000</v>
      </c>
      <c r="H97" s="8">
        <f t="shared" si="6"/>
        <v>6500</v>
      </c>
      <c r="I97" s="9"/>
      <c r="J97" s="9"/>
      <c r="K97" s="9"/>
      <c r="L97" s="9"/>
      <c r="M97" s="9"/>
      <c r="N97" s="9"/>
      <c r="O97" s="9"/>
      <c r="P97" s="9"/>
      <c r="Q97" s="9"/>
      <c r="R97" s="9"/>
      <c r="S97" s="9"/>
      <c r="T97" s="9"/>
      <c r="U97" s="10" t="s">
        <v>33</v>
      </c>
      <c r="V97" s="9"/>
      <c r="W97" s="10"/>
      <c r="X97" s="6"/>
      <c r="Y97" s="7" t="s">
        <v>99</v>
      </c>
      <c r="Z97" s="6" t="s">
        <v>49</v>
      </c>
    </row>
    <row r="98" spans="1:26" ht="94.5" x14ac:dyDescent="0.25">
      <c r="A98" s="6">
        <v>29</v>
      </c>
      <c r="B98" s="7" t="s">
        <v>316</v>
      </c>
      <c r="C98" s="7" t="s">
        <v>75</v>
      </c>
      <c r="D98" s="24">
        <v>998000</v>
      </c>
      <c r="E98" s="24"/>
      <c r="F98" s="24"/>
      <c r="G98" s="24"/>
      <c r="H98" s="8">
        <f t="shared" si="6"/>
        <v>998000</v>
      </c>
      <c r="I98" s="21"/>
      <c r="J98" s="21"/>
      <c r="K98" s="21"/>
      <c r="L98" s="21"/>
      <c r="M98" s="21"/>
      <c r="N98" s="9"/>
      <c r="O98" s="9"/>
      <c r="P98" s="9"/>
      <c r="Q98" s="9"/>
      <c r="R98" s="9"/>
      <c r="S98" s="9"/>
      <c r="T98" s="9"/>
      <c r="U98" s="9"/>
      <c r="V98" s="9"/>
      <c r="W98" s="10" t="s">
        <v>33</v>
      </c>
      <c r="X98" s="6"/>
      <c r="Y98" s="55" t="s">
        <v>239</v>
      </c>
      <c r="Z98" s="6" t="s">
        <v>35</v>
      </c>
    </row>
    <row r="99" spans="1:26" x14ac:dyDescent="0.25">
      <c r="I99" s="92" t="s">
        <v>40</v>
      </c>
      <c r="J99" s="92"/>
      <c r="K99" s="92"/>
      <c r="L99" s="92"/>
      <c r="M99" s="92"/>
      <c r="N99" s="92"/>
      <c r="O99" s="92"/>
      <c r="P99" s="92"/>
      <c r="Q99" s="92"/>
      <c r="R99" s="92"/>
      <c r="S99" s="92"/>
      <c r="T99" s="92"/>
    </row>
    <row r="100" spans="1:26" x14ac:dyDescent="0.25">
      <c r="I100" s="92" t="s">
        <v>41</v>
      </c>
      <c r="J100" s="92"/>
      <c r="K100" s="92"/>
      <c r="L100" s="92"/>
      <c r="M100" s="92"/>
      <c r="N100" s="92"/>
      <c r="O100" s="92"/>
      <c r="P100" s="92"/>
      <c r="Q100" s="92"/>
      <c r="R100" s="92"/>
      <c r="S100" s="92"/>
      <c r="T100" s="92"/>
    </row>
    <row r="101" spans="1:26" x14ac:dyDescent="0.25">
      <c r="I101" s="20"/>
      <c r="J101" s="20"/>
      <c r="K101" s="20"/>
      <c r="L101" s="20"/>
      <c r="M101" s="20"/>
      <c r="N101" s="20"/>
      <c r="O101" s="20"/>
      <c r="P101" s="20"/>
      <c r="Q101" s="20"/>
      <c r="R101" s="20"/>
      <c r="S101" s="20"/>
      <c r="T101" s="20"/>
    </row>
    <row r="103" spans="1:26" x14ac:dyDescent="0.25">
      <c r="A103" s="93" t="s">
        <v>6</v>
      </c>
      <c r="B103" s="93"/>
      <c r="C103" s="93"/>
      <c r="D103" s="93"/>
      <c r="E103" s="93"/>
      <c r="F103" s="93"/>
      <c r="G103" s="93"/>
      <c r="H103" s="93"/>
      <c r="I103" s="93" t="s">
        <v>12</v>
      </c>
      <c r="J103" s="93"/>
      <c r="K103" s="93"/>
      <c r="L103" s="93"/>
      <c r="M103" s="93"/>
      <c r="N103" s="93"/>
      <c r="O103" s="93"/>
      <c r="P103" s="93"/>
      <c r="Q103" s="93"/>
      <c r="R103" s="93"/>
      <c r="S103" s="93"/>
      <c r="T103" s="93"/>
      <c r="U103" s="93" t="s">
        <v>27</v>
      </c>
      <c r="V103" s="93"/>
      <c r="W103" s="93"/>
      <c r="X103" s="93"/>
      <c r="Y103" s="93"/>
      <c r="Z103" s="94" t="s">
        <v>32</v>
      </c>
    </row>
    <row r="104" spans="1:26" ht="15.75" customHeight="1" x14ac:dyDescent="0.25">
      <c r="A104" s="93"/>
      <c r="B104" s="93"/>
      <c r="C104" s="93"/>
      <c r="D104" s="93"/>
      <c r="E104" s="93"/>
      <c r="F104" s="93"/>
      <c r="G104" s="93"/>
      <c r="H104" s="93"/>
      <c r="I104" s="93" t="s">
        <v>13</v>
      </c>
      <c r="J104" s="93"/>
      <c r="K104" s="93"/>
      <c r="L104" s="93" t="s">
        <v>14</v>
      </c>
      <c r="M104" s="93"/>
      <c r="N104" s="93"/>
      <c r="O104" s="93"/>
      <c r="P104" s="93"/>
      <c r="Q104" s="93"/>
      <c r="R104" s="93"/>
      <c r="S104" s="93"/>
      <c r="T104" s="93"/>
      <c r="U104" s="94" t="s">
        <v>28</v>
      </c>
      <c r="V104" s="94" t="s">
        <v>29</v>
      </c>
      <c r="W104" s="94" t="s">
        <v>266</v>
      </c>
      <c r="X104" s="93" t="s">
        <v>30</v>
      </c>
      <c r="Y104" s="93" t="s">
        <v>31</v>
      </c>
      <c r="Z104" s="94"/>
    </row>
    <row r="105" spans="1:26" ht="31.5" x14ac:dyDescent="0.25">
      <c r="A105" s="22" t="s">
        <v>3</v>
      </c>
      <c r="B105" s="2" t="s">
        <v>4</v>
      </c>
      <c r="C105" s="2" t="s">
        <v>5</v>
      </c>
      <c r="D105" s="5" t="s">
        <v>7</v>
      </c>
      <c r="E105" s="5" t="s">
        <v>8</v>
      </c>
      <c r="F105" s="5" t="s">
        <v>9</v>
      </c>
      <c r="G105" s="5" t="s">
        <v>10</v>
      </c>
      <c r="H105" s="5" t="s">
        <v>11</v>
      </c>
      <c r="I105" s="3" t="s">
        <v>15</v>
      </c>
      <c r="J105" s="3" t="s">
        <v>16</v>
      </c>
      <c r="K105" s="3" t="s">
        <v>17</v>
      </c>
      <c r="L105" s="3" t="s">
        <v>18</v>
      </c>
      <c r="M105" s="3" t="s">
        <v>19</v>
      </c>
      <c r="N105" s="3" t="s">
        <v>20</v>
      </c>
      <c r="O105" s="3" t="s">
        <v>21</v>
      </c>
      <c r="P105" s="3" t="s">
        <v>22</v>
      </c>
      <c r="Q105" s="3" t="s">
        <v>23</v>
      </c>
      <c r="R105" s="3" t="s">
        <v>24</v>
      </c>
      <c r="S105" s="3" t="s">
        <v>25</v>
      </c>
      <c r="T105" s="3" t="s">
        <v>26</v>
      </c>
      <c r="U105" s="94"/>
      <c r="V105" s="94"/>
      <c r="W105" s="94"/>
      <c r="X105" s="93"/>
      <c r="Y105" s="93"/>
      <c r="Z105" s="94"/>
    </row>
    <row r="106" spans="1:26" ht="94.5" x14ac:dyDescent="0.25">
      <c r="A106" s="6">
        <v>30</v>
      </c>
      <c r="B106" s="7" t="s">
        <v>297</v>
      </c>
      <c r="C106" s="7" t="s">
        <v>76</v>
      </c>
      <c r="D106" s="24">
        <v>200000</v>
      </c>
      <c r="E106" s="24"/>
      <c r="F106" s="24"/>
      <c r="G106" s="56">
        <v>112000</v>
      </c>
      <c r="H106" s="8">
        <f t="shared" ref="H106:H109" si="7">+D106+E106-F106-G106</f>
        <v>88000</v>
      </c>
      <c r="I106" s="21"/>
      <c r="J106" s="21"/>
      <c r="K106" s="21"/>
      <c r="L106" s="21"/>
      <c r="M106" s="21"/>
      <c r="N106" s="21"/>
      <c r="O106" s="9"/>
      <c r="P106" s="9"/>
      <c r="Q106" s="9"/>
      <c r="R106" s="9"/>
      <c r="S106" s="9"/>
      <c r="T106" s="9"/>
      <c r="U106" s="10" t="s">
        <v>33</v>
      </c>
      <c r="V106" s="10"/>
      <c r="W106" s="10"/>
      <c r="X106" s="6"/>
      <c r="Y106" s="7" t="s">
        <v>99</v>
      </c>
      <c r="Z106" s="6" t="s">
        <v>35</v>
      </c>
    </row>
    <row r="107" spans="1:26" ht="78.75" x14ac:dyDescent="0.25">
      <c r="A107" s="6">
        <v>31</v>
      </c>
      <c r="B107" s="7" t="s">
        <v>247</v>
      </c>
      <c r="C107" s="7" t="s">
        <v>77</v>
      </c>
      <c r="D107" s="8">
        <v>995000</v>
      </c>
      <c r="E107" s="8"/>
      <c r="F107" s="8"/>
      <c r="G107" s="8"/>
      <c r="H107" s="8">
        <f t="shared" si="7"/>
        <v>995000</v>
      </c>
      <c r="I107" s="9"/>
      <c r="J107" s="9"/>
      <c r="K107" s="9"/>
      <c r="L107" s="9"/>
      <c r="M107" s="9"/>
      <c r="N107" s="9"/>
      <c r="O107" s="9"/>
      <c r="P107" s="9"/>
      <c r="Q107" s="9"/>
      <c r="R107" s="9"/>
      <c r="S107" s="9"/>
      <c r="T107" s="9"/>
      <c r="U107" s="9"/>
      <c r="V107" s="9"/>
      <c r="W107" s="10" t="s">
        <v>33</v>
      </c>
      <c r="X107" s="6"/>
      <c r="Y107" s="55" t="s">
        <v>239</v>
      </c>
      <c r="Z107" s="6" t="s">
        <v>35</v>
      </c>
    </row>
    <row r="108" spans="1:26" ht="173.25" x14ac:dyDescent="0.25">
      <c r="A108" s="6">
        <v>32</v>
      </c>
      <c r="B108" s="7" t="s">
        <v>78</v>
      </c>
      <c r="C108" s="7" t="s">
        <v>79</v>
      </c>
      <c r="D108" s="8">
        <v>495000</v>
      </c>
      <c r="E108" s="8"/>
      <c r="F108" s="8"/>
      <c r="G108" s="54">
        <v>494000</v>
      </c>
      <c r="H108" s="8">
        <f t="shared" si="7"/>
        <v>1000</v>
      </c>
      <c r="I108" s="9"/>
      <c r="J108" s="9"/>
      <c r="K108" s="9"/>
      <c r="L108" s="9"/>
      <c r="M108" s="9"/>
      <c r="N108" s="9"/>
      <c r="O108" s="9"/>
      <c r="P108" s="9"/>
      <c r="Q108" s="9"/>
      <c r="R108" s="9"/>
      <c r="S108" s="9"/>
      <c r="T108" s="9"/>
      <c r="U108" s="10" t="s">
        <v>33</v>
      </c>
      <c r="V108" s="10"/>
      <c r="W108" s="10"/>
      <c r="X108" s="6"/>
      <c r="Y108" s="7" t="s">
        <v>99</v>
      </c>
      <c r="Z108" s="6" t="s">
        <v>35</v>
      </c>
    </row>
    <row r="109" spans="1:26" ht="126" x14ac:dyDescent="0.25">
      <c r="A109" s="6">
        <v>33</v>
      </c>
      <c r="B109" s="7" t="s">
        <v>248</v>
      </c>
      <c r="C109" s="7" t="s">
        <v>80</v>
      </c>
      <c r="D109" s="8">
        <v>2200000</v>
      </c>
      <c r="E109" s="8"/>
      <c r="F109" s="8"/>
      <c r="G109" s="8"/>
      <c r="H109" s="8">
        <f t="shared" si="7"/>
        <v>2200000</v>
      </c>
      <c r="I109" s="9"/>
      <c r="J109" s="9"/>
      <c r="K109" s="9"/>
      <c r="L109" s="9"/>
      <c r="M109" s="9"/>
      <c r="N109" s="9"/>
      <c r="O109" s="9"/>
      <c r="P109" s="9"/>
      <c r="Q109" s="9"/>
      <c r="R109" s="9"/>
      <c r="S109" s="9"/>
      <c r="T109" s="9"/>
      <c r="U109" s="9"/>
      <c r="V109" s="9"/>
      <c r="W109" s="10" t="s">
        <v>33</v>
      </c>
      <c r="X109" s="6"/>
      <c r="Y109" s="55" t="s">
        <v>239</v>
      </c>
      <c r="Z109" s="6" t="s">
        <v>35</v>
      </c>
    </row>
    <row r="110" spans="1:26" x14ac:dyDescent="0.25">
      <c r="I110" s="92" t="s">
        <v>40</v>
      </c>
      <c r="J110" s="92"/>
      <c r="K110" s="92"/>
      <c r="L110" s="92"/>
      <c r="M110" s="92"/>
      <c r="N110" s="92"/>
      <c r="O110" s="92"/>
      <c r="P110" s="92"/>
      <c r="Q110" s="92"/>
      <c r="R110" s="92"/>
      <c r="S110" s="92"/>
      <c r="T110" s="92"/>
    </row>
    <row r="111" spans="1:26" x14ac:dyDescent="0.25">
      <c r="I111" s="92" t="s">
        <v>41</v>
      </c>
      <c r="J111" s="92"/>
      <c r="K111" s="92"/>
      <c r="L111" s="92"/>
      <c r="M111" s="92"/>
      <c r="N111" s="92"/>
      <c r="O111" s="92"/>
      <c r="P111" s="92"/>
      <c r="Q111" s="92"/>
      <c r="R111" s="92"/>
      <c r="S111" s="92"/>
      <c r="T111" s="92"/>
    </row>
    <row r="112" spans="1:26" x14ac:dyDescent="0.25">
      <c r="I112" s="20"/>
      <c r="J112" s="20"/>
      <c r="K112" s="20"/>
      <c r="L112" s="20"/>
      <c r="M112" s="20"/>
      <c r="N112" s="20"/>
      <c r="O112" s="20"/>
      <c r="P112" s="20"/>
      <c r="Q112" s="20"/>
      <c r="R112" s="20"/>
      <c r="S112" s="20"/>
      <c r="T112" s="20"/>
    </row>
    <row r="113" spans="1:26" x14ac:dyDescent="0.25">
      <c r="A113" s="93" t="s">
        <v>6</v>
      </c>
      <c r="B113" s="93"/>
      <c r="C113" s="93"/>
      <c r="D113" s="93"/>
      <c r="E113" s="93"/>
      <c r="F113" s="93"/>
      <c r="G113" s="93"/>
      <c r="H113" s="93"/>
      <c r="I113" s="93" t="s">
        <v>12</v>
      </c>
      <c r="J113" s="93"/>
      <c r="K113" s="93"/>
      <c r="L113" s="93"/>
      <c r="M113" s="93"/>
      <c r="N113" s="93"/>
      <c r="O113" s="93"/>
      <c r="P113" s="93"/>
      <c r="Q113" s="93"/>
      <c r="R113" s="93"/>
      <c r="S113" s="93"/>
      <c r="T113" s="93"/>
      <c r="U113" s="93" t="s">
        <v>27</v>
      </c>
      <c r="V113" s="93"/>
      <c r="W113" s="93"/>
      <c r="X113" s="93"/>
      <c r="Y113" s="93"/>
      <c r="Z113" s="94" t="s">
        <v>32</v>
      </c>
    </row>
    <row r="114" spans="1:26" ht="15.75" customHeight="1" x14ac:dyDescent="0.25">
      <c r="A114" s="93"/>
      <c r="B114" s="93"/>
      <c r="C114" s="93"/>
      <c r="D114" s="93"/>
      <c r="E114" s="93"/>
      <c r="F114" s="93"/>
      <c r="G114" s="93"/>
      <c r="H114" s="93"/>
      <c r="I114" s="93" t="s">
        <v>13</v>
      </c>
      <c r="J114" s="93"/>
      <c r="K114" s="93"/>
      <c r="L114" s="93" t="s">
        <v>14</v>
      </c>
      <c r="M114" s="93"/>
      <c r="N114" s="93"/>
      <c r="O114" s="93"/>
      <c r="P114" s="93"/>
      <c r="Q114" s="93"/>
      <c r="R114" s="93"/>
      <c r="S114" s="93"/>
      <c r="T114" s="93"/>
      <c r="U114" s="94" t="s">
        <v>28</v>
      </c>
      <c r="V114" s="94" t="s">
        <v>29</v>
      </c>
      <c r="W114" s="94" t="s">
        <v>266</v>
      </c>
      <c r="X114" s="93" t="s">
        <v>30</v>
      </c>
      <c r="Y114" s="93" t="s">
        <v>31</v>
      </c>
      <c r="Z114" s="94"/>
    </row>
    <row r="115" spans="1:26" ht="31.5" x14ac:dyDescent="0.25">
      <c r="A115" s="22" t="s">
        <v>3</v>
      </c>
      <c r="B115" s="2" t="s">
        <v>4</v>
      </c>
      <c r="C115" s="2" t="s">
        <v>5</v>
      </c>
      <c r="D115" s="5" t="s">
        <v>7</v>
      </c>
      <c r="E115" s="5" t="s">
        <v>8</v>
      </c>
      <c r="F115" s="5" t="s">
        <v>9</v>
      </c>
      <c r="G115" s="5" t="s">
        <v>10</v>
      </c>
      <c r="H115" s="5" t="s">
        <v>11</v>
      </c>
      <c r="I115" s="3" t="s">
        <v>15</v>
      </c>
      <c r="J115" s="3" t="s">
        <v>16</v>
      </c>
      <c r="K115" s="3" t="s">
        <v>17</v>
      </c>
      <c r="L115" s="3" t="s">
        <v>18</v>
      </c>
      <c r="M115" s="3" t="s">
        <v>19</v>
      </c>
      <c r="N115" s="3" t="s">
        <v>20</v>
      </c>
      <c r="O115" s="3" t="s">
        <v>21</v>
      </c>
      <c r="P115" s="3" t="s">
        <v>22</v>
      </c>
      <c r="Q115" s="3" t="s">
        <v>23</v>
      </c>
      <c r="R115" s="3" t="s">
        <v>24</v>
      </c>
      <c r="S115" s="3" t="s">
        <v>25</v>
      </c>
      <c r="T115" s="3" t="s">
        <v>26</v>
      </c>
      <c r="U115" s="94"/>
      <c r="V115" s="94"/>
      <c r="W115" s="94"/>
      <c r="X115" s="93"/>
      <c r="Y115" s="93"/>
      <c r="Z115" s="94"/>
    </row>
    <row r="116" spans="1:26" ht="94.5" x14ac:dyDescent="0.25">
      <c r="A116" s="6">
        <v>34</v>
      </c>
      <c r="B116" s="7" t="s">
        <v>249</v>
      </c>
      <c r="C116" s="7" t="s">
        <v>81</v>
      </c>
      <c r="D116" s="24">
        <v>998000</v>
      </c>
      <c r="E116" s="24"/>
      <c r="F116" s="24"/>
      <c r="G116" s="24"/>
      <c r="H116" s="8">
        <f t="shared" ref="H116" si="8">+D116+E116-F116-G116</f>
        <v>998000</v>
      </c>
      <c r="I116" s="21"/>
      <c r="J116" s="21"/>
      <c r="K116" s="21"/>
      <c r="L116" s="21"/>
      <c r="M116" s="9"/>
      <c r="N116" s="9"/>
      <c r="O116" s="9"/>
      <c r="P116" s="9"/>
      <c r="Q116" s="9"/>
      <c r="R116" s="9"/>
      <c r="S116" s="9"/>
      <c r="T116" s="9"/>
      <c r="U116" s="9"/>
      <c r="V116" s="9"/>
      <c r="W116" s="10" t="s">
        <v>33</v>
      </c>
      <c r="X116" s="6"/>
      <c r="Y116" s="55" t="s">
        <v>239</v>
      </c>
      <c r="Z116" s="6" t="s">
        <v>35</v>
      </c>
    </row>
    <row r="117" spans="1:26" ht="21" x14ac:dyDescent="0.25">
      <c r="A117" s="95" t="s">
        <v>223</v>
      </c>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c r="Z117" s="95"/>
    </row>
    <row r="118" spans="1:26" ht="173.25" x14ac:dyDescent="0.25">
      <c r="A118" s="6">
        <v>35</v>
      </c>
      <c r="B118" s="7" t="s">
        <v>224</v>
      </c>
      <c r="C118" s="7" t="s">
        <v>234</v>
      </c>
      <c r="D118" s="8">
        <v>2300000</v>
      </c>
      <c r="E118" s="8"/>
      <c r="F118" s="8"/>
      <c r="G118" s="8"/>
      <c r="H118" s="8">
        <f>+D118+E118-F118-G118</f>
        <v>2300000</v>
      </c>
      <c r="I118" s="9"/>
      <c r="J118" s="9"/>
      <c r="K118" s="9"/>
      <c r="L118" s="9"/>
      <c r="M118" s="9"/>
      <c r="N118" s="9"/>
      <c r="O118" s="9"/>
      <c r="P118" s="9"/>
      <c r="Q118" s="9"/>
      <c r="R118" s="9"/>
      <c r="S118" s="9"/>
      <c r="T118" s="9"/>
      <c r="U118" s="9"/>
      <c r="V118" s="53" t="s">
        <v>229</v>
      </c>
      <c r="W118" s="9"/>
      <c r="X118" s="9"/>
      <c r="Y118" s="11" t="s">
        <v>230</v>
      </c>
      <c r="Z118" s="6" t="s">
        <v>35</v>
      </c>
    </row>
    <row r="119" spans="1:26" ht="173.25" x14ac:dyDescent="0.25">
      <c r="A119" s="6">
        <v>36</v>
      </c>
      <c r="B119" s="7" t="s">
        <v>232</v>
      </c>
      <c r="C119" s="7" t="s">
        <v>233</v>
      </c>
      <c r="D119" s="8">
        <v>1800000</v>
      </c>
      <c r="E119" s="8"/>
      <c r="F119" s="8"/>
      <c r="G119" s="8"/>
      <c r="H119" s="8">
        <f>+D119+E119-F119-G119</f>
        <v>1800000</v>
      </c>
      <c r="I119" s="9"/>
      <c r="J119" s="9"/>
      <c r="K119" s="9"/>
      <c r="L119" s="9"/>
      <c r="M119" s="9"/>
      <c r="N119" s="9"/>
      <c r="O119" s="9"/>
      <c r="P119" s="9"/>
      <c r="Q119" s="9"/>
      <c r="R119" s="9"/>
      <c r="S119" s="9"/>
      <c r="T119" s="9"/>
      <c r="U119" s="9"/>
      <c r="V119" s="53" t="s">
        <v>231</v>
      </c>
      <c r="W119" s="9"/>
      <c r="X119" s="9"/>
      <c r="Y119" s="11" t="s">
        <v>230</v>
      </c>
      <c r="Z119" s="6" t="s">
        <v>35</v>
      </c>
    </row>
    <row r="120" spans="1:26" x14ac:dyDescent="0.25">
      <c r="A120" s="30"/>
      <c r="B120" s="75" t="s">
        <v>299</v>
      </c>
      <c r="C120" s="31"/>
      <c r="D120" s="76">
        <f>SUM(D10:D11,D20,D21,D22,D23,D24,D30,D31,D32,D33,D42,D43,D44:D45,D46,D57,D58,D69:D71,D72,D80,D81:D82,D95:D97,D98,D106:D108,D109,D116,D117,D118)</f>
        <v>24088500</v>
      </c>
      <c r="E120" s="76">
        <f>SUM(E10:E11,E20,E21,E22,E23,E24,E30,E31,E32,E33,E42,E43,E44:E45,E46,E57,E58,E69:E71,E72,E80,E81:E82,E95:E97,E98,E106:E108,E109,E116,E117,E118)</f>
        <v>0</v>
      </c>
      <c r="F120" s="76">
        <f>SUM(F10:F11,F20,F21,F22,F23,F24,F30,F31,F32,F33,F42,F43,F44:F45,F46,F57,F58,F69:F71,F72,F80,F81:F82,F95:F97,F98,F106:F108,F109,F116,F117,F118)</f>
        <v>148000</v>
      </c>
      <c r="G120" s="76">
        <f>SUM(G10:G11,G20,G21,G22,G23,G24,G30,G31,G32,G33,G42,G43,G44:G45,G46,G57,G58,G69:G71,G72,G80,G81:G82,G95:G97,G98,G106:G108,G109,G116,G117,G118)</f>
        <v>3309300</v>
      </c>
      <c r="H120" s="76">
        <f>SUM(H10:H11,H20,H21,H22,H23,H24,H30,H31,H32,H33,H42,H43,H44:H45,H46,H57,H58,H69:H71,H72,H80,H81:H82,H95:H97,H98,H106:H108,H109,H116,H117,H118)</f>
        <v>20631200</v>
      </c>
      <c r="I120" s="47"/>
      <c r="J120" s="47"/>
      <c r="K120" s="47"/>
      <c r="L120" s="47"/>
      <c r="M120" s="33"/>
      <c r="N120" s="33"/>
      <c r="O120" s="33"/>
      <c r="P120" s="33"/>
      <c r="Q120" s="33"/>
      <c r="R120" s="33"/>
      <c r="S120" s="33"/>
      <c r="T120" s="33"/>
      <c r="U120" s="33"/>
      <c r="V120" s="33"/>
      <c r="W120" s="34"/>
      <c r="X120" s="30"/>
      <c r="Y120" s="31"/>
      <c r="Z120" s="30"/>
    </row>
    <row r="121" spans="1:26" x14ac:dyDescent="0.25">
      <c r="B121" s="73"/>
      <c r="C121" s="18"/>
      <c r="D121" s="74"/>
      <c r="E121" s="74"/>
      <c r="F121" s="74"/>
      <c r="G121" s="74"/>
      <c r="I121" s="92" t="s">
        <v>40</v>
      </c>
      <c r="J121" s="92"/>
      <c r="K121" s="92"/>
      <c r="L121" s="92"/>
      <c r="M121" s="92"/>
      <c r="N121" s="92"/>
      <c r="O121" s="92"/>
      <c r="P121" s="92"/>
      <c r="Q121" s="92"/>
      <c r="R121" s="92"/>
      <c r="S121" s="92"/>
      <c r="T121" s="92"/>
      <c r="W121" s="15"/>
      <c r="X121" s="12"/>
      <c r="Y121" s="18"/>
      <c r="Z121" s="12"/>
    </row>
    <row r="122" spans="1:26" x14ac:dyDescent="0.25">
      <c r="B122" s="73"/>
      <c r="C122" s="18"/>
      <c r="D122" s="74"/>
      <c r="E122" s="74"/>
      <c r="F122" s="74"/>
      <c r="G122" s="74"/>
      <c r="I122" s="92" t="s">
        <v>41</v>
      </c>
      <c r="J122" s="92"/>
      <c r="K122" s="92"/>
      <c r="L122" s="92"/>
      <c r="M122" s="92"/>
      <c r="N122" s="92"/>
      <c r="O122" s="92"/>
      <c r="P122" s="92"/>
      <c r="Q122" s="92"/>
      <c r="R122" s="92"/>
      <c r="S122" s="92"/>
      <c r="T122" s="92"/>
      <c r="W122" s="15"/>
      <c r="X122" s="12"/>
      <c r="Y122" s="18"/>
      <c r="Z122" s="12"/>
    </row>
    <row r="123" spans="1:26" ht="21" x14ac:dyDescent="0.25">
      <c r="B123" s="38" t="s">
        <v>119</v>
      </c>
    </row>
    <row r="124" spans="1:26" x14ac:dyDescent="0.25">
      <c r="A124" s="93" t="s">
        <v>6</v>
      </c>
      <c r="B124" s="93"/>
      <c r="C124" s="93"/>
      <c r="D124" s="93"/>
      <c r="E124" s="93"/>
      <c r="F124" s="93"/>
      <c r="G124" s="93"/>
      <c r="H124" s="93"/>
      <c r="I124" s="93" t="s">
        <v>12</v>
      </c>
      <c r="J124" s="93"/>
      <c r="K124" s="93"/>
      <c r="L124" s="93"/>
      <c r="M124" s="93"/>
      <c r="N124" s="93"/>
      <c r="O124" s="93"/>
      <c r="P124" s="93"/>
      <c r="Q124" s="93"/>
      <c r="R124" s="93"/>
      <c r="S124" s="93"/>
      <c r="T124" s="93"/>
      <c r="U124" s="93" t="s">
        <v>27</v>
      </c>
      <c r="V124" s="93"/>
      <c r="W124" s="93"/>
      <c r="X124" s="93"/>
      <c r="Y124" s="93"/>
      <c r="Z124" s="94" t="s">
        <v>32</v>
      </c>
    </row>
    <row r="125" spans="1:26" ht="15.75" customHeight="1" x14ac:dyDescent="0.25">
      <c r="A125" s="93"/>
      <c r="B125" s="93"/>
      <c r="C125" s="93"/>
      <c r="D125" s="93"/>
      <c r="E125" s="93"/>
      <c r="F125" s="93"/>
      <c r="G125" s="93"/>
      <c r="H125" s="93"/>
      <c r="I125" s="93" t="s">
        <v>13</v>
      </c>
      <c r="J125" s="93"/>
      <c r="K125" s="93"/>
      <c r="L125" s="93" t="s">
        <v>14</v>
      </c>
      <c r="M125" s="93"/>
      <c r="N125" s="93"/>
      <c r="O125" s="93"/>
      <c r="P125" s="93"/>
      <c r="Q125" s="93"/>
      <c r="R125" s="93"/>
      <c r="S125" s="93"/>
      <c r="T125" s="93"/>
      <c r="U125" s="94" t="s">
        <v>28</v>
      </c>
      <c r="V125" s="94" t="s">
        <v>29</v>
      </c>
      <c r="W125" s="94" t="s">
        <v>266</v>
      </c>
      <c r="X125" s="93" t="s">
        <v>30</v>
      </c>
      <c r="Y125" s="93" t="s">
        <v>31</v>
      </c>
      <c r="Z125" s="94"/>
    </row>
    <row r="126" spans="1:26" ht="31.5" x14ac:dyDescent="0.25">
      <c r="A126" s="22" t="s">
        <v>3</v>
      </c>
      <c r="B126" s="2" t="s">
        <v>4</v>
      </c>
      <c r="C126" s="2" t="s">
        <v>5</v>
      </c>
      <c r="D126" s="5" t="s">
        <v>7</v>
      </c>
      <c r="E126" s="5" t="s">
        <v>8</v>
      </c>
      <c r="F126" s="5" t="s">
        <v>9</v>
      </c>
      <c r="G126" s="5" t="s">
        <v>10</v>
      </c>
      <c r="H126" s="5" t="s">
        <v>11</v>
      </c>
      <c r="I126" s="3" t="s">
        <v>15</v>
      </c>
      <c r="J126" s="3" t="s">
        <v>16</v>
      </c>
      <c r="K126" s="3" t="s">
        <v>17</v>
      </c>
      <c r="L126" s="3" t="s">
        <v>18</v>
      </c>
      <c r="M126" s="3" t="s">
        <v>19</v>
      </c>
      <c r="N126" s="3" t="s">
        <v>20</v>
      </c>
      <c r="O126" s="3" t="s">
        <v>21</v>
      </c>
      <c r="P126" s="3" t="s">
        <v>22</v>
      </c>
      <c r="Q126" s="3" t="s">
        <v>23</v>
      </c>
      <c r="R126" s="3" t="s">
        <v>24</v>
      </c>
      <c r="S126" s="3" t="s">
        <v>25</v>
      </c>
      <c r="T126" s="3" t="s">
        <v>26</v>
      </c>
      <c r="U126" s="94"/>
      <c r="V126" s="94"/>
      <c r="W126" s="94"/>
      <c r="X126" s="93"/>
      <c r="Y126" s="93"/>
      <c r="Z126" s="94"/>
    </row>
    <row r="127" spans="1:26" ht="78.75" x14ac:dyDescent="0.25">
      <c r="A127" s="6">
        <v>1</v>
      </c>
      <c r="B127" s="7" t="s">
        <v>317</v>
      </c>
      <c r="C127" s="7" t="s">
        <v>82</v>
      </c>
      <c r="D127" s="8">
        <v>499000</v>
      </c>
      <c r="E127" s="6"/>
      <c r="F127" s="6"/>
      <c r="G127" s="6"/>
      <c r="H127" s="8">
        <f t="shared" ref="H127:H128" si="9">+D127+E127-F127-G127</f>
        <v>499000</v>
      </c>
      <c r="I127" s="9"/>
      <c r="J127" s="9"/>
      <c r="K127" s="9"/>
      <c r="L127" s="9"/>
      <c r="M127" s="9"/>
      <c r="N127" s="9"/>
      <c r="O127" s="9"/>
      <c r="P127" s="9"/>
      <c r="Q127" s="9"/>
      <c r="R127" s="9"/>
      <c r="S127" s="9"/>
      <c r="T127" s="9"/>
      <c r="U127" s="9"/>
      <c r="V127" s="9"/>
      <c r="W127" s="10" t="s">
        <v>33</v>
      </c>
      <c r="X127" s="6"/>
      <c r="Y127" s="55" t="s">
        <v>239</v>
      </c>
      <c r="Z127" s="6" t="s">
        <v>49</v>
      </c>
    </row>
    <row r="128" spans="1:26" ht="126" x14ac:dyDescent="0.25">
      <c r="A128" s="6">
        <v>2</v>
      </c>
      <c r="B128" s="7" t="s">
        <v>318</v>
      </c>
      <c r="C128" s="7" t="s">
        <v>83</v>
      </c>
      <c r="D128" s="8">
        <v>496000</v>
      </c>
      <c r="E128" s="8"/>
      <c r="F128" s="8"/>
      <c r="G128" s="8"/>
      <c r="H128" s="8">
        <f t="shared" si="9"/>
        <v>496000</v>
      </c>
      <c r="I128" s="9"/>
      <c r="J128" s="9"/>
      <c r="K128" s="9"/>
      <c r="L128" s="9"/>
      <c r="M128" s="9"/>
      <c r="N128" s="9"/>
      <c r="O128" s="9"/>
      <c r="P128" s="9"/>
      <c r="Q128" s="9"/>
      <c r="R128" s="9"/>
      <c r="S128" s="9"/>
      <c r="T128" s="9"/>
      <c r="U128" s="9"/>
      <c r="V128" s="9"/>
      <c r="W128" s="10" t="s">
        <v>33</v>
      </c>
      <c r="X128" s="6"/>
      <c r="Y128" s="55" t="s">
        <v>239</v>
      </c>
      <c r="Z128" s="6" t="s">
        <v>49</v>
      </c>
    </row>
    <row r="129" spans="1:26" ht="94.5" x14ac:dyDescent="0.25">
      <c r="A129" s="6">
        <v>3</v>
      </c>
      <c r="B129" s="21" t="s">
        <v>319</v>
      </c>
      <c r="C129" s="11" t="s">
        <v>300</v>
      </c>
      <c r="D129" s="8">
        <v>498500</v>
      </c>
      <c r="E129" s="8"/>
      <c r="F129" s="8"/>
      <c r="G129" s="8"/>
      <c r="H129" s="8">
        <f t="shared" ref="H129" si="10">+D129+E129-F129-G129</f>
        <v>498500</v>
      </c>
      <c r="I129" s="9"/>
      <c r="J129" s="9"/>
      <c r="K129" s="9"/>
      <c r="L129" s="9"/>
      <c r="M129" s="9"/>
      <c r="N129" s="9"/>
      <c r="O129" s="9"/>
      <c r="P129" s="9"/>
      <c r="Q129" s="9"/>
      <c r="R129" s="9"/>
      <c r="S129" s="9"/>
      <c r="T129" s="9"/>
      <c r="U129" s="9"/>
      <c r="V129" s="9"/>
      <c r="W129" s="10" t="s">
        <v>33</v>
      </c>
      <c r="X129" s="6"/>
      <c r="Y129" s="55" t="s">
        <v>239</v>
      </c>
      <c r="Z129" s="6" t="s">
        <v>49</v>
      </c>
    </row>
    <row r="130" spans="1:26" x14ac:dyDescent="0.25">
      <c r="A130" s="22"/>
      <c r="B130" s="19" t="s">
        <v>120</v>
      </c>
      <c r="C130" s="41"/>
      <c r="D130" s="42">
        <f>SUM(D127:D128,D129)</f>
        <v>1493500</v>
      </c>
      <c r="E130" s="42">
        <f>SUM(E127:E128,E129)</f>
        <v>0</v>
      </c>
      <c r="F130" s="42">
        <f>SUM(F127:F128,F129)</f>
        <v>0</v>
      </c>
      <c r="G130" s="42">
        <f>SUM(G127:G128,G129)</f>
        <v>0</v>
      </c>
      <c r="H130" s="42">
        <f>SUM(H127:H128,H129)</f>
        <v>1493500</v>
      </c>
      <c r="I130" s="41"/>
      <c r="J130" s="41"/>
      <c r="K130" s="41"/>
      <c r="L130" s="41"/>
      <c r="M130" s="41"/>
      <c r="N130" s="41"/>
      <c r="O130" s="41"/>
      <c r="P130" s="41"/>
      <c r="Q130" s="41"/>
      <c r="R130" s="41"/>
      <c r="S130" s="41"/>
      <c r="T130" s="41"/>
      <c r="U130" s="41"/>
      <c r="V130" s="41"/>
      <c r="W130" s="41"/>
      <c r="X130" s="41"/>
      <c r="Y130" s="41"/>
      <c r="Z130" s="41"/>
    </row>
    <row r="131" spans="1:26" x14ac:dyDescent="0.25">
      <c r="B131" s="43" t="s">
        <v>121</v>
      </c>
    </row>
    <row r="132" spans="1:26" x14ac:dyDescent="0.25">
      <c r="B132" s="43" t="s">
        <v>320</v>
      </c>
    </row>
    <row r="133" spans="1:26" x14ac:dyDescent="0.25">
      <c r="A133" s="93" t="s">
        <v>6</v>
      </c>
      <c r="B133" s="93"/>
      <c r="C133" s="93"/>
      <c r="D133" s="93"/>
      <c r="E133" s="93"/>
      <c r="F133" s="93"/>
      <c r="G133" s="93"/>
      <c r="H133" s="93"/>
      <c r="I133" s="93" t="s">
        <v>12</v>
      </c>
      <c r="J133" s="93"/>
      <c r="K133" s="93"/>
      <c r="L133" s="93"/>
      <c r="M133" s="93"/>
      <c r="N133" s="93"/>
      <c r="O133" s="93"/>
      <c r="P133" s="93"/>
      <c r="Q133" s="93"/>
      <c r="R133" s="93"/>
      <c r="S133" s="93"/>
      <c r="T133" s="93"/>
      <c r="U133" s="93" t="s">
        <v>27</v>
      </c>
      <c r="V133" s="93"/>
      <c r="W133" s="93"/>
      <c r="X133" s="93"/>
      <c r="Y133" s="93"/>
      <c r="Z133" s="94" t="s">
        <v>32</v>
      </c>
    </row>
    <row r="134" spans="1:26" ht="15.75" customHeight="1" x14ac:dyDescent="0.25">
      <c r="A134" s="93"/>
      <c r="B134" s="93"/>
      <c r="C134" s="93"/>
      <c r="D134" s="93"/>
      <c r="E134" s="93"/>
      <c r="F134" s="93"/>
      <c r="G134" s="93"/>
      <c r="H134" s="93"/>
      <c r="I134" s="93" t="s">
        <v>13</v>
      </c>
      <c r="J134" s="93"/>
      <c r="K134" s="93"/>
      <c r="L134" s="93" t="s">
        <v>14</v>
      </c>
      <c r="M134" s="93"/>
      <c r="N134" s="93"/>
      <c r="O134" s="93"/>
      <c r="P134" s="93"/>
      <c r="Q134" s="93"/>
      <c r="R134" s="93"/>
      <c r="S134" s="93"/>
      <c r="T134" s="93"/>
      <c r="U134" s="94" t="s">
        <v>28</v>
      </c>
      <c r="V134" s="94" t="s">
        <v>29</v>
      </c>
      <c r="W134" s="94" t="s">
        <v>266</v>
      </c>
      <c r="X134" s="93" t="s">
        <v>30</v>
      </c>
      <c r="Y134" s="93" t="s">
        <v>31</v>
      </c>
      <c r="Z134" s="94"/>
    </row>
    <row r="135" spans="1:26" ht="31.5" x14ac:dyDescent="0.25">
      <c r="A135" s="22" t="s">
        <v>3</v>
      </c>
      <c r="B135" s="2" t="s">
        <v>4</v>
      </c>
      <c r="C135" s="2" t="s">
        <v>5</v>
      </c>
      <c r="D135" s="5" t="s">
        <v>7</v>
      </c>
      <c r="E135" s="5" t="s">
        <v>8</v>
      </c>
      <c r="F135" s="5" t="s">
        <v>9</v>
      </c>
      <c r="G135" s="5" t="s">
        <v>10</v>
      </c>
      <c r="H135" s="5" t="s">
        <v>11</v>
      </c>
      <c r="I135" s="3" t="s">
        <v>15</v>
      </c>
      <c r="J135" s="3" t="s">
        <v>16</v>
      </c>
      <c r="K135" s="3" t="s">
        <v>17</v>
      </c>
      <c r="L135" s="3" t="s">
        <v>18</v>
      </c>
      <c r="M135" s="3" t="s">
        <v>19</v>
      </c>
      <c r="N135" s="3" t="s">
        <v>20</v>
      </c>
      <c r="O135" s="3" t="s">
        <v>21</v>
      </c>
      <c r="P135" s="3" t="s">
        <v>22</v>
      </c>
      <c r="Q135" s="3" t="s">
        <v>23</v>
      </c>
      <c r="R135" s="3" t="s">
        <v>24</v>
      </c>
      <c r="S135" s="3" t="s">
        <v>25</v>
      </c>
      <c r="T135" s="3" t="s">
        <v>26</v>
      </c>
      <c r="U135" s="94"/>
      <c r="V135" s="94"/>
      <c r="W135" s="94"/>
      <c r="X135" s="93"/>
      <c r="Y135" s="93"/>
      <c r="Z135" s="94"/>
    </row>
    <row r="136" spans="1:26" ht="63" x14ac:dyDescent="0.25">
      <c r="A136" s="6">
        <v>1</v>
      </c>
      <c r="B136" s="7" t="s">
        <v>321</v>
      </c>
      <c r="C136" s="7" t="s">
        <v>84</v>
      </c>
      <c r="D136" s="8">
        <v>78000</v>
      </c>
      <c r="E136" s="8"/>
      <c r="F136" s="8"/>
      <c r="G136" s="8">
        <v>78000</v>
      </c>
      <c r="H136" s="8">
        <f t="shared" ref="H136" si="11">+D136+E136-F136-G136</f>
        <v>0</v>
      </c>
      <c r="I136" s="9"/>
      <c r="J136" s="9"/>
      <c r="K136" s="9"/>
      <c r="L136" s="9"/>
      <c r="M136" s="9"/>
      <c r="N136" s="9"/>
      <c r="O136" s="9"/>
      <c r="P136" s="9"/>
      <c r="Q136" s="9"/>
      <c r="R136" s="9"/>
      <c r="S136" s="9"/>
      <c r="T136" s="9"/>
      <c r="U136" s="10" t="s">
        <v>33</v>
      </c>
      <c r="V136" s="9"/>
      <c r="W136" s="10"/>
      <c r="X136" s="6"/>
      <c r="Y136" s="7" t="s">
        <v>99</v>
      </c>
      <c r="Z136" s="6" t="s">
        <v>49</v>
      </c>
    </row>
    <row r="137" spans="1:26" x14ac:dyDescent="0.25">
      <c r="A137" s="6"/>
      <c r="B137" s="44" t="s">
        <v>122</v>
      </c>
      <c r="C137" s="9"/>
      <c r="D137" s="42">
        <f>SUM(D136)</f>
        <v>78000</v>
      </c>
      <c r="E137" s="42">
        <f t="shared" ref="E137:H137" si="12">SUM(E136)</f>
        <v>0</v>
      </c>
      <c r="F137" s="42">
        <f t="shared" si="12"/>
        <v>0</v>
      </c>
      <c r="G137" s="42">
        <f t="shared" si="12"/>
        <v>78000</v>
      </c>
      <c r="H137" s="42">
        <f t="shared" si="12"/>
        <v>0</v>
      </c>
      <c r="I137" s="9"/>
      <c r="J137" s="9"/>
      <c r="K137" s="9"/>
      <c r="L137" s="9"/>
      <c r="M137" s="9"/>
      <c r="N137" s="9"/>
      <c r="O137" s="9"/>
      <c r="P137" s="9"/>
      <c r="Q137" s="9"/>
      <c r="R137" s="9"/>
      <c r="S137" s="9"/>
      <c r="T137" s="9"/>
      <c r="U137" s="9"/>
      <c r="V137" s="9"/>
      <c r="W137" s="9"/>
      <c r="X137" s="9"/>
      <c r="Y137" s="9"/>
      <c r="Z137" s="9"/>
    </row>
    <row r="138" spans="1:26" x14ac:dyDescent="0.25">
      <c r="I138" s="92" t="s">
        <v>40</v>
      </c>
      <c r="J138" s="92"/>
      <c r="K138" s="92"/>
      <c r="L138" s="92"/>
      <c r="M138" s="92"/>
      <c r="N138" s="92"/>
      <c r="O138" s="92"/>
      <c r="P138" s="92"/>
      <c r="Q138" s="92"/>
      <c r="R138" s="92"/>
      <c r="S138" s="92"/>
      <c r="T138" s="92"/>
      <c r="W138" s="1" t="s">
        <v>41</v>
      </c>
    </row>
    <row r="139" spans="1:26" x14ac:dyDescent="0.25">
      <c r="A139" s="43" t="s">
        <v>123</v>
      </c>
    </row>
    <row r="140" spans="1:26" x14ac:dyDescent="0.25">
      <c r="A140" s="43" t="s">
        <v>124</v>
      </c>
    </row>
    <row r="141" spans="1:26" x14ac:dyDescent="0.25">
      <c r="A141" s="43" t="s">
        <v>125</v>
      </c>
    </row>
    <row r="142" spans="1:26" x14ac:dyDescent="0.25">
      <c r="A142" s="93" t="s">
        <v>6</v>
      </c>
      <c r="B142" s="93"/>
      <c r="C142" s="93"/>
      <c r="D142" s="93"/>
      <c r="E142" s="93"/>
      <c r="F142" s="93"/>
      <c r="G142" s="93"/>
      <c r="H142" s="93"/>
      <c r="I142" s="93" t="s">
        <v>12</v>
      </c>
      <c r="J142" s="93"/>
      <c r="K142" s="93"/>
      <c r="L142" s="93"/>
      <c r="M142" s="93"/>
      <c r="N142" s="93"/>
      <c r="O142" s="93"/>
      <c r="P142" s="93"/>
      <c r="Q142" s="93"/>
      <c r="R142" s="93"/>
      <c r="S142" s="93"/>
      <c r="T142" s="93"/>
      <c r="U142" s="93" t="s">
        <v>27</v>
      </c>
      <c r="V142" s="93"/>
      <c r="W142" s="93"/>
      <c r="X142" s="93"/>
      <c r="Y142" s="93"/>
      <c r="Z142" s="94" t="s">
        <v>32</v>
      </c>
    </row>
    <row r="143" spans="1:26" ht="15.75" customHeight="1" x14ac:dyDescent="0.25">
      <c r="A143" s="93"/>
      <c r="B143" s="93"/>
      <c r="C143" s="93"/>
      <c r="D143" s="93"/>
      <c r="E143" s="93"/>
      <c r="F143" s="93"/>
      <c r="G143" s="93"/>
      <c r="H143" s="93"/>
      <c r="I143" s="93" t="s">
        <v>13</v>
      </c>
      <c r="J143" s="93"/>
      <c r="K143" s="93"/>
      <c r="L143" s="93" t="s">
        <v>14</v>
      </c>
      <c r="M143" s="93"/>
      <c r="N143" s="93"/>
      <c r="O143" s="93"/>
      <c r="P143" s="93"/>
      <c r="Q143" s="93"/>
      <c r="R143" s="93"/>
      <c r="S143" s="93"/>
      <c r="T143" s="93"/>
      <c r="U143" s="94" t="s">
        <v>28</v>
      </c>
      <c r="V143" s="94" t="s">
        <v>29</v>
      </c>
      <c r="W143" s="94" t="s">
        <v>266</v>
      </c>
      <c r="X143" s="93" t="s">
        <v>30</v>
      </c>
      <c r="Y143" s="93" t="s">
        <v>31</v>
      </c>
      <c r="Z143" s="94"/>
    </row>
    <row r="144" spans="1:26" ht="31.5" x14ac:dyDescent="0.25">
      <c r="A144" s="26" t="s">
        <v>3</v>
      </c>
      <c r="B144" s="27" t="s">
        <v>4</v>
      </c>
      <c r="C144" s="27" t="s">
        <v>5</v>
      </c>
      <c r="D144" s="28" t="s">
        <v>7</v>
      </c>
      <c r="E144" s="28" t="s">
        <v>8</v>
      </c>
      <c r="F144" s="28" t="s">
        <v>9</v>
      </c>
      <c r="G144" s="28" t="s">
        <v>10</v>
      </c>
      <c r="H144" s="28" t="s">
        <v>11</v>
      </c>
      <c r="I144" s="29" t="s">
        <v>15</v>
      </c>
      <c r="J144" s="29" t="s">
        <v>16</v>
      </c>
      <c r="K144" s="29" t="s">
        <v>17</v>
      </c>
      <c r="L144" s="29" t="s">
        <v>18</v>
      </c>
      <c r="M144" s="29" t="s">
        <v>19</v>
      </c>
      <c r="N144" s="29" t="s">
        <v>20</v>
      </c>
      <c r="O144" s="29" t="s">
        <v>21</v>
      </c>
      <c r="P144" s="29" t="s">
        <v>22</v>
      </c>
      <c r="Q144" s="29" t="s">
        <v>23</v>
      </c>
      <c r="R144" s="29" t="s">
        <v>24</v>
      </c>
      <c r="S144" s="29" t="s">
        <v>25</v>
      </c>
      <c r="T144" s="29" t="s">
        <v>26</v>
      </c>
      <c r="U144" s="101"/>
      <c r="V144" s="101"/>
      <c r="W144" s="94"/>
      <c r="X144" s="102"/>
      <c r="Y144" s="102"/>
      <c r="Z144" s="101"/>
    </row>
    <row r="145" spans="1:26" ht="141.75" x14ac:dyDescent="0.25">
      <c r="A145" s="6">
        <v>1</v>
      </c>
      <c r="B145" s="7" t="s">
        <v>85</v>
      </c>
      <c r="C145" s="7" t="s">
        <v>86</v>
      </c>
      <c r="D145" s="8">
        <v>200000</v>
      </c>
      <c r="E145" s="8"/>
      <c r="F145" s="8"/>
      <c r="G145" s="8">
        <v>21300</v>
      </c>
      <c r="H145" s="8">
        <f t="shared" ref="H145:H149" si="13">+D145+E145-F145-G145</f>
        <v>178700</v>
      </c>
      <c r="I145" s="9"/>
      <c r="J145" s="9"/>
      <c r="K145" s="9"/>
      <c r="L145" s="9"/>
      <c r="M145" s="9"/>
      <c r="N145" s="9"/>
      <c r="O145" s="9"/>
      <c r="P145" s="9"/>
      <c r="Q145" s="9"/>
      <c r="R145" s="9"/>
      <c r="S145" s="9"/>
      <c r="T145" s="9"/>
      <c r="U145" s="10" t="s">
        <v>33</v>
      </c>
      <c r="V145" s="10"/>
      <c r="W145" s="10"/>
      <c r="X145" s="6"/>
      <c r="Y145" s="7"/>
      <c r="Z145" s="35" t="s">
        <v>90</v>
      </c>
    </row>
    <row r="146" spans="1:26" ht="78.75" x14ac:dyDescent="0.25">
      <c r="A146" s="30">
        <v>2</v>
      </c>
      <c r="B146" s="31" t="s">
        <v>118</v>
      </c>
      <c r="C146" s="31" t="s">
        <v>87</v>
      </c>
      <c r="D146" s="32">
        <v>20000</v>
      </c>
      <c r="E146" s="32"/>
      <c r="F146" s="32">
        <v>20000</v>
      </c>
      <c r="G146" s="32"/>
      <c r="H146" s="8">
        <f t="shared" si="13"/>
        <v>0</v>
      </c>
      <c r="I146" s="33"/>
      <c r="J146" s="33"/>
      <c r="K146" s="33"/>
      <c r="L146" s="33"/>
      <c r="M146" s="33"/>
      <c r="N146" s="33"/>
      <c r="O146" s="33"/>
      <c r="P146" s="33"/>
      <c r="Q146" s="33"/>
      <c r="R146" s="33"/>
      <c r="S146" s="33"/>
      <c r="T146" s="33"/>
      <c r="U146" s="33"/>
      <c r="V146" s="33"/>
      <c r="W146" s="34" t="s">
        <v>33</v>
      </c>
      <c r="X146" s="34"/>
      <c r="Y146" s="31" t="s">
        <v>253</v>
      </c>
      <c r="Z146" s="37" t="s">
        <v>90</v>
      </c>
    </row>
    <row r="147" spans="1:26" ht="78.75" x14ac:dyDescent="0.25">
      <c r="A147" s="6">
        <v>3</v>
      </c>
      <c r="B147" s="11" t="s">
        <v>88</v>
      </c>
      <c r="C147" s="21" t="s">
        <v>89</v>
      </c>
      <c r="D147" s="24">
        <v>10000</v>
      </c>
      <c r="E147" s="24"/>
      <c r="F147" s="8">
        <v>10000</v>
      </c>
      <c r="G147" s="8"/>
      <c r="H147" s="8">
        <f t="shared" si="13"/>
        <v>0</v>
      </c>
      <c r="I147" s="9"/>
      <c r="J147" s="9"/>
      <c r="K147" s="9"/>
      <c r="L147" s="9"/>
      <c r="M147" s="9"/>
      <c r="N147" s="9"/>
      <c r="O147" s="9"/>
      <c r="P147" s="9"/>
      <c r="Q147" s="9"/>
      <c r="R147" s="9"/>
      <c r="S147" s="9"/>
      <c r="T147" s="36"/>
      <c r="U147" s="9"/>
      <c r="V147" s="9"/>
      <c r="W147" s="10" t="s">
        <v>33</v>
      </c>
      <c r="X147" s="10"/>
      <c r="Y147" s="31" t="s">
        <v>253</v>
      </c>
      <c r="Z147" s="35" t="s">
        <v>90</v>
      </c>
    </row>
    <row r="148" spans="1:26" ht="63" x14ac:dyDescent="0.25">
      <c r="A148" s="6">
        <v>4</v>
      </c>
      <c r="B148" s="21" t="s">
        <v>91</v>
      </c>
      <c r="C148" s="21" t="s">
        <v>92</v>
      </c>
      <c r="D148" s="8">
        <v>20000</v>
      </c>
      <c r="E148" s="8"/>
      <c r="F148" s="8"/>
      <c r="G148" s="8">
        <v>18515</v>
      </c>
      <c r="H148" s="8">
        <f t="shared" si="13"/>
        <v>1485</v>
      </c>
      <c r="I148" s="9"/>
      <c r="J148" s="9"/>
      <c r="K148" s="9"/>
      <c r="L148" s="9"/>
      <c r="M148" s="9"/>
      <c r="N148" s="9"/>
      <c r="O148" s="9"/>
      <c r="P148" s="9"/>
      <c r="Q148" s="9"/>
      <c r="R148" s="9"/>
      <c r="S148" s="9"/>
      <c r="T148" s="36"/>
      <c r="U148" s="10" t="s">
        <v>33</v>
      </c>
      <c r="V148" s="9"/>
      <c r="W148" s="10"/>
      <c r="X148" s="6"/>
      <c r="Y148" s="7" t="s">
        <v>99</v>
      </c>
      <c r="Z148" s="35" t="s">
        <v>90</v>
      </c>
    </row>
    <row r="149" spans="1:26" ht="63" x14ac:dyDescent="0.25">
      <c r="A149" s="6">
        <v>5</v>
      </c>
      <c r="B149" s="7" t="s">
        <v>93</v>
      </c>
      <c r="C149" s="7" t="s">
        <v>94</v>
      </c>
      <c r="D149" s="24">
        <v>30000</v>
      </c>
      <c r="E149" s="8"/>
      <c r="F149" s="8"/>
      <c r="G149" s="8">
        <v>29475</v>
      </c>
      <c r="H149" s="8">
        <f t="shared" si="13"/>
        <v>525</v>
      </c>
      <c r="I149" s="9"/>
      <c r="J149" s="9"/>
      <c r="K149" s="9"/>
      <c r="L149" s="9"/>
      <c r="M149" s="9"/>
      <c r="N149" s="9"/>
      <c r="O149" s="9"/>
      <c r="P149" s="9"/>
      <c r="Q149" s="9"/>
      <c r="R149" s="9"/>
      <c r="S149" s="9"/>
      <c r="T149" s="9"/>
      <c r="U149" s="10" t="s">
        <v>33</v>
      </c>
      <c r="V149" s="9"/>
      <c r="W149" s="10"/>
      <c r="X149" s="6"/>
      <c r="Y149" s="7" t="s">
        <v>99</v>
      </c>
      <c r="Z149" s="35" t="s">
        <v>90</v>
      </c>
    </row>
    <row r="150" spans="1:26" x14ac:dyDescent="0.25">
      <c r="B150" s="18"/>
      <c r="C150" s="18"/>
      <c r="D150" s="39"/>
      <c r="E150" s="14"/>
      <c r="F150" s="14"/>
      <c r="G150" s="14"/>
      <c r="I150" s="92" t="s">
        <v>40</v>
      </c>
      <c r="J150" s="92"/>
      <c r="K150" s="92"/>
      <c r="L150" s="92"/>
      <c r="M150" s="92"/>
      <c r="N150" s="92"/>
      <c r="O150" s="92"/>
      <c r="P150" s="92"/>
      <c r="Q150" s="92"/>
      <c r="R150" s="92"/>
      <c r="S150" s="92"/>
      <c r="T150" s="92"/>
      <c r="W150" s="15"/>
      <c r="X150" s="12"/>
      <c r="Y150" s="18"/>
      <c r="Z150" s="45"/>
    </row>
    <row r="151" spans="1:26" x14ac:dyDescent="0.25">
      <c r="B151" s="18"/>
      <c r="C151" s="18"/>
      <c r="D151" s="39"/>
      <c r="E151" s="39"/>
      <c r="F151" s="39"/>
      <c r="G151" s="39"/>
      <c r="H151" s="39"/>
      <c r="I151" s="92" t="s">
        <v>41</v>
      </c>
      <c r="J151" s="92"/>
      <c r="K151" s="92"/>
      <c r="L151" s="92"/>
      <c r="M151" s="92"/>
      <c r="N151" s="92"/>
      <c r="O151" s="92"/>
      <c r="P151" s="92"/>
      <c r="Q151" s="92"/>
      <c r="R151" s="92"/>
      <c r="S151" s="92"/>
      <c r="T151" s="92"/>
      <c r="W151" s="15"/>
      <c r="X151" s="12"/>
      <c r="Y151" s="18"/>
      <c r="Z151" s="45"/>
    </row>
    <row r="152" spans="1:26" x14ac:dyDescent="0.25">
      <c r="B152" s="18"/>
      <c r="C152" s="18"/>
      <c r="D152" s="39"/>
      <c r="E152" s="14"/>
      <c r="F152" s="14"/>
      <c r="G152" s="14"/>
      <c r="H152" s="14"/>
      <c r="W152" s="15"/>
      <c r="X152" s="12"/>
      <c r="Y152" s="18"/>
      <c r="Z152" s="45"/>
    </row>
    <row r="153" spans="1:26" x14ac:dyDescent="0.25">
      <c r="B153" s="40" t="s">
        <v>126</v>
      </c>
      <c r="C153" s="18"/>
      <c r="D153" s="39"/>
      <c r="E153" s="14"/>
      <c r="F153" s="14"/>
      <c r="G153" s="14"/>
      <c r="H153" s="14"/>
      <c r="W153" s="15"/>
      <c r="X153" s="12"/>
      <c r="Y153" s="18"/>
      <c r="Z153" s="45"/>
    </row>
    <row r="154" spans="1:26" x14ac:dyDescent="0.25">
      <c r="A154" s="93" t="s">
        <v>6</v>
      </c>
      <c r="B154" s="93"/>
      <c r="C154" s="93"/>
      <c r="D154" s="93"/>
      <c r="E154" s="93"/>
      <c r="F154" s="93"/>
      <c r="G154" s="93"/>
      <c r="H154" s="93"/>
      <c r="I154" s="93" t="s">
        <v>12</v>
      </c>
      <c r="J154" s="93"/>
      <c r="K154" s="93"/>
      <c r="L154" s="93"/>
      <c r="M154" s="93"/>
      <c r="N154" s="93"/>
      <c r="O154" s="93"/>
      <c r="P154" s="93"/>
      <c r="Q154" s="93"/>
      <c r="R154" s="93"/>
      <c r="S154" s="93"/>
      <c r="T154" s="93"/>
      <c r="U154" s="93" t="s">
        <v>27</v>
      </c>
      <c r="V154" s="93"/>
      <c r="W154" s="93"/>
      <c r="X154" s="93"/>
      <c r="Y154" s="93"/>
      <c r="Z154" s="94" t="s">
        <v>32</v>
      </c>
    </row>
    <row r="155" spans="1:26" ht="15.75" customHeight="1" x14ac:dyDescent="0.25">
      <c r="A155" s="93"/>
      <c r="B155" s="93"/>
      <c r="C155" s="93"/>
      <c r="D155" s="93"/>
      <c r="E155" s="93"/>
      <c r="F155" s="93"/>
      <c r="G155" s="93"/>
      <c r="H155" s="93"/>
      <c r="I155" s="93" t="s">
        <v>13</v>
      </c>
      <c r="J155" s="93"/>
      <c r="K155" s="93"/>
      <c r="L155" s="93" t="s">
        <v>14</v>
      </c>
      <c r="M155" s="93"/>
      <c r="N155" s="93"/>
      <c r="O155" s="93"/>
      <c r="P155" s="93"/>
      <c r="Q155" s="93"/>
      <c r="R155" s="93"/>
      <c r="S155" s="93"/>
      <c r="T155" s="93"/>
      <c r="U155" s="94" t="s">
        <v>28</v>
      </c>
      <c r="V155" s="94" t="s">
        <v>29</v>
      </c>
      <c r="W155" s="94" t="s">
        <v>266</v>
      </c>
      <c r="X155" s="93" t="s">
        <v>30</v>
      </c>
      <c r="Y155" s="93" t="s">
        <v>31</v>
      </c>
      <c r="Z155" s="94"/>
    </row>
    <row r="156" spans="1:26" ht="31.5" x14ac:dyDescent="0.25">
      <c r="A156" s="26" t="s">
        <v>3</v>
      </c>
      <c r="B156" s="27" t="s">
        <v>4</v>
      </c>
      <c r="C156" s="27" t="s">
        <v>5</v>
      </c>
      <c r="D156" s="28" t="s">
        <v>7</v>
      </c>
      <c r="E156" s="28" t="s">
        <v>8</v>
      </c>
      <c r="F156" s="28" t="s">
        <v>9</v>
      </c>
      <c r="G156" s="28" t="s">
        <v>10</v>
      </c>
      <c r="H156" s="28" t="s">
        <v>11</v>
      </c>
      <c r="I156" s="29" t="s">
        <v>15</v>
      </c>
      <c r="J156" s="29" t="s">
        <v>16</v>
      </c>
      <c r="K156" s="29" t="s">
        <v>17</v>
      </c>
      <c r="L156" s="29" t="s">
        <v>18</v>
      </c>
      <c r="M156" s="29" t="s">
        <v>19</v>
      </c>
      <c r="N156" s="29" t="s">
        <v>20</v>
      </c>
      <c r="O156" s="29" t="s">
        <v>21</v>
      </c>
      <c r="P156" s="29" t="s">
        <v>22</v>
      </c>
      <c r="Q156" s="29" t="s">
        <v>23</v>
      </c>
      <c r="R156" s="29" t="s">
        <v>24</v>
      </c>
      <c r="S156" s="29" t="s">
        <v>25</v>
      </c>
      <c r="T156" s="29" t="s">
        <v>26</v>
      </c>
      <c r="U156" s="101"/>
      <c r="V156" s="101"/>
      <c r="W156" s="94"/>
      <c r="X156" s="102"/>
      <c r="Y156" s="102"/>
      <c r="Z156" s="101"/>
    </row>
    <row r="157" spans="1:26" ht="189" x14ac:dyDescent="0.25">
      <c r="A157" s="6">
        <v>6</v>
      </c>
      <c r="B157" s="7" t="s">
        <v>95</v>
      </c>
      <c r="C157" s="7" t="s">
        <v>96</v>
      </c>
      <c r="D157" s="24">
        <v>6000000</v>
      </c>
      <c r="E157" s="24"/>
      <c r="F157" s="24"/>
      <c r="G157" s="8"/>
      <c r="H157" s="8">
        <f t="shared" ref="H157" si="14">+D157+E157-F157-G157</f>
        <v>6000000</v>
      </c>
      <c r="I157" s="9"/>
      <c r="J157" s="9"/>
      <c r="K157" s="9"/>
      <c r="L157" s="9"/>
      <c r="M157" s="9"/>
      <c r="N157" s="9"/>
      <c r="O157" s="9"/>
      <c r="P157" s="9"/>
      <c r="Q157" s="9"/>
      <c r="R157" s="9"/>
      <c r="S157" s="9"/>
      <c r="T157" s="36"/>
      <c r="U157" s="9"/>
      <c r="V157" s="9"/>
      <c r="W157" s="10"/>
      <c r="X157" s="10" t="s">
        <v>33</v>
      </c>
      <c r="Y157" s="7" t="s">
        <v>254</v>
      </c>
      <c r="Z157" s="35" t="s">
        <v>90</v>
      </c>
    </row>
    <row r="158" spans="1:26" x14ac:dyDescent="0.25">
      <c r="A158" s="22"/>
      <c r="B158" s="41" t="s">
        <v>127</v>
      </c>
      <c r="C158" s="41"/>
      <c r="D158" s="42">
        <f>SUM(D145:D149,D157)</f>
        <v>6280000</v>
      </c>
      <c r="E158" s="42">
        <f>SUM(E145:E149,E157)</f>
        <v>0</v>
      </c>
      <c r="F158" s="42">
        <f>SUM(F145:F149,F157)</f>
        <v>30000</v>
      </c>
      <c r="G158" s="42">
        <f>SUM(G145:G149,G157)</f>
        <v>69290</v>
      </c>
      <c r="H158" s="42">
        <f>SUM(H145:H149,H157)</f>
        <v>6180710</v>
      </c>
      <c r="I158" s="41"/>
      <c r="J158" s="41"/>
      <c r="K158" s="41"/>
      <c r="L158" s="41"/>
      <c r="M158" s="41"/>
      <c r="N158" s="41"/>
      <c r="O158" s="41"/>
      <c r="P158" s="41"/>
      <c r="Q158" s="41"/>
      <c r="R158" s="41"/>
      <c r="S158" s="41"/>
      <c r="T158" s="41"/>
      <c r="U158" s="41"/>
      <c r="V158" s="41"/>
      <c r="W158" s="41"/>
      <c r="X158" s="41"/>
      <c r="Y158" s="41"/>
      <c r="Z158" s="41"/>
    </row>
    <row r="159" spans="1:26" x14ac:dyDescent="0.25">
      <c r="I159" s="92" t="s">
        <v>40</v>
      </c>
      <c r="J159" s="92"/>
      <c r="K159" s="92"/>
      <c r="L159" s="92"/>
      <c r="M159" s="92"/>
      <c r="N159" s="92"/>
      <c r="O159" s="92"/>
      <c r="P159" s="92"/>
      <c r="Q159" s="92"/>
      <c r="R159" s="92"/>
      <c r="S159" s="92"/>
      <c r="T159" s="92"/>
    </row>
    <row r="160" spans="1:26" x14ac:dyDescent="0.25">
      <c r="I160" s="92" t="s">
        <v>41</v>
      </c>
      <c r="J160" s="92"/>
      <c r="K160" s="92"/>
      <c r="L160" s="92"/>
      <c r="M160" s="92"/>
      <c r="N160" s="92"/>
      <c r="O160" s="92"/>
      <c r="P160" s="92"/>
      <c r="Q160" s="92"/>
      <c r="R160" s="92"/>
      <c r="S160" s="92"/>
      <c r="T160" s="92"/>
    </row>
    <row r="178" spans="1:27" x14ac:dyDescent="0.25">
      <c r="A178" s="43" t="s">
        <v>123</v>
      </c>
    </row>
    <row r="179" spans="1:27" x14ac:dyDescent="0.25">
      <c r="A179" s="43" t="s">
        <v>124</v>
      </c>
    </row>
    <row r="180" spans="1:27" x14ac:dyDescent="0.25">
      <c r="A180" s="43" t="s">
        <v>128</v>
      </c>
    </row>
    <row r="181" spans="1:27" x14ac:dyDescent="0.25">
      <c r="A181" s="93" t="s">
        <v>6</v>
      </c>
      <c r="B181" s="93"/>
      <c r="C181" s="93"/>
      <c r="D181" s="93"/>
      <c r="E181" s="93"/>
      <c r="F181" s="93"/>
      <c r="G181" s="93"/>
      <c r="H181" s="93"/>
      <c r="I181" s="93" t="s">
        <v>12</v>
      </c>
      <c r="J181" s="93"/>
      <c r="K181" s="93"/>
      <c r="L181" s="93"/>
      <c r="M181" s="93"/>
      <c r="N181" s="93"/>
      <c r="O181" s="93"/>
      <c r="P181" s="93"/>
      <c r="Q181" s="93"/>
      <c r="R181" s="93"/>
      <c r="S181" s="93"/>
      <c r="T181" s="93"/>
      <c r="U181" s="93" t="s">
        <v>27</v>
      </c>
      <c r="V181" s="93"/>
      <c r="W181" s="93"/>
      <c r="X181" s="93"/>
      <c r="Y181" s="93"/>
      <c r="Z181" s="94" t="s">
        <v>32</v>
      </c>
    </row>
    <row r="182" spans="1:27" ht="15.75" customHeight="1" x14ac:dyDescent="0.25">
      <c r="A182" s="93"/>
      <c r="B182" s="93"/>
      <c r="C182" s="93"/>
      <c r="D182" s="93"/>
      <c r="E182" s="93"/>
      <c r="F182" s="93"/>
      <c r="G182" s="93"/>
      <c r="H182" s="93"/>
      <c r="I182" s="93" t="s">
        <v>13</v>
      </c>
      <c r="J182" s="93"/>
      <c r="K182" s="93"/>
      <c r="L182" s="93" t="s">
        <v>14</v>
      </c>
      <c r="M182" s="93"/>
      <c r="N182" s="93"/>
      <c r="O182" s="93"/>
      <c r="P182" s="93"/>
      <c r="Q182" s="93"/>
      <c r="R182" s="93"/>
      <c r="S182" s="93"/>
      <c r="T182" s="93"/>
      <c r="U182" s="94" t="s">
        <v>28</v>
      </c>
      <c r="V182" s="94" t="s">
        <v>29</v>
      </c>
      <c r="W182" s="94" t="s">
        <v>266</v>
      </c>
      <c r="X182" s="93" t="s">
        <v>30</v>
      </c>
      <c r="Y182" s="93" t="s">
        <v>31</v>
      </c>
      <c r="Z182" s="94"/>
    </row>
    <row r="183" spans="1:27" ht="31.5" x14ac:dyDescent="0.25">
      <c r="A183" s="22" t="s">
        <v>3</v>
      </c>
      <c r="B183" s="2" t="s">
        <v>4</v>
      </c>
      <c r="C183" s="2" t="s">
        <v>5</v>
      </c>
      <c r="D183" s="5" t="s">
        <v>7</v>
      </c>
      <c r="E183" s="5" t="s">
        <v>8</v>
      </c>
      <c r="F183" s="5" t="s">
        <v>9</v>
      </c>
      <c r="G183" s="5" t="s">
        <v>10</v>
      </c>
      <c r="H183" s="5" t="s">
        <v>11</v>
      </c>
      <c r="I183" s="3" t="s">
        <v>15</v>
      </c>
      <c r="J183" s="3" t="s">
        <v>16</v>
      </c>
      <c r="K183" s="3" t="s">
        <v>17</v>
      </c>
      <c r="L183" s="3" t="s">
        <v>18</v>
      </c>
      <c r="M183" s="3" t="s">
        <v>19</v>
      </c>
      <c r="N183" s="3" t="s">
        <v>20</v>
      </c>
      <c r="O183" s="3" t="s">
        <v>21</v>
      </c>
      <c r="P183" s="3" t="s">
        <v>22</v>
      </c>
      <c r="Q183" s="3" t="s">
        <v>23</v>
      </c>
      <c r="R183" s="3" t="s">
        <v>24</v>
      </c>
      <c r="S183" s="3" t="s">
        <v>25</v>
      </c>
      <c r="T183" s="3" t="s">
        <v>26</v>
      </c>
      <c r="U183" s="94"/>
      <c r="V183" s="94"/>
      <c r="W183" s="94"/>
      <c r="X183" s="93"/>
      <c r="Y183" s="93"/>
      <c r="Z183" s="94"/>
    </row>
    <row r="184" spans="1:27" ht="126.75" customHeight="1" x14ac:dyDescent="0.25">
      <c r="A184" s="6">
        <v>1</v>
      </c>
      <c r="B184" s="7" t="s">
        <v>97</v>
      </c>
      <c r="C184" s="7" t="s">
        <v>98</v>
      </c>
      <c r="D184" s="24">
        <v>10000</v>
      </c>
      <c r="E184" s="8"/>
      <c r="F184" s="8"/>
      <c r="G184" s="8">
        <v>9600</v>
      </c>
      <c r="H184" s="8">
        <f t="shared" ref="H184:H186" si="15">+D184+E184-F184-G184</f>
        <v>400</v>
      </c>
      <c r="I184" s="9"/>
      <c r="J184" s="9"/>
      <c r="K184" s="9"/>
      <c r="L184" s="9"/>
      <c r="M184" s="9"/>
      <c r="N184" s="9"/>
      <c r="O184" s="9"/>
      <c r="P184" s="9"/>
      <c r="Q184" s="9"/>
      <c r="R184" s="9"/>
      <c r="S184" s="9"/>
      <c r="T184" s="9"/>
      <c r="U184" s="10" t="s">
        <v>33</v>
      </c>
      <c r="V184" s="9"/>
      <c r="W184" s="9"/>
      <c r="X184" s="6"/>
      <c r="Y184" s="7" t="s">
        <v>99</v>
      </c>
      <c r="Z184" s="35" t="s">
        <v>100</v>
      </c>
      <c r="AA184" s="17"/>
    </row>
    <row r="185" spans="1:27" ht="129" customHeight="1" x14ac:dyDescent="0.25">
      <c r="A185" s="30">
        <v>2</v>
      </c>
      <c r="B185" s="31" t="s">
        <v>101</v>
      </c>
      <c r="C185" s="31" t="s">
        <v>102</v>
      </c>
      <c r="D185" s="46">
        <v>30000</v>
      </c>
      <c r="E185" s="46"/>
      <c r="F185" s="46">
        <v>20000</v>
      </c>
      <c r="G185" s="46">
        <v>4714</v>
      </c>
      <c r="H185" s="8">
        <f t="shared" si="15"/>
        <v>5286</v>
      </c>
      <c r="I185" s="47"/>
      <c r="J185" s="47"/>
      <c r="K185" s="47"/>
      <c r="L185" s="47"/>
      <c r="M185" s="47"/>
      <c r="N185" s="47"/>
      <c r="O185" s="47"/>
      <c r="P185" s="47"/>
      <c r="Q185" s="47"/>
      <c r="R185" s="47"/>
      <c r="S185" s="47"/>
      <c r="T185" s="47"/>
      <c r="U185" s="10" t="s">
        <v>33</v>
      </c>
      <c r="V185" s="9"/>
      <c r="W185" s="9"/>
      <c r="X185" s="6"/>
      <c r="Y185" s="7" t="s">
        <v>99</v>
      </c>
      <c r="Z185" s="37" t="s">
        <v>100</v>
      </c>
    </row>
    <row r="186" spans="1:27" ht="141.75" x14ac:dyDescent="0.25">
      <c r="A186" s="6">
        <v>3</v>
      </c>
      <c r="B186" s="7" t="s">
        <v>103</v>
      </c>
      <c r="C186" s="7" t="s">
        <v>105</v>
      </c>
      <c r="D186" s="24">
        <v>250000</v>
      </c>
      <c r="E186" s="24">
        <v>130000</v>
      </c>
      <c r="F186" s="24"/>
      <c r="G186" s="57">
        <v>376556.08</v>
      </c>
      <c r="H186" s="52">
        <f t="shared" si="15"/>
        <v>3443.9199999999837</v>
      </c>
      <c r="I186" s="21"/>
      <c r="J186" s="21"/>
      <c r="K186" s="21"/>
      <c r="L186" s="9"/>
      <c r="M186" s="9"/>
      <c r="N186" s="9"/>
      <c r="O186" s="9"/>
      <c r="P186" s="9"/>
      <c r="Q186" s="9"/>
      <c r="R186" s="9"/>
      <c r="S186" s="9"/>
      <c r="T186" s="9"/>
      <c r="U186" s="10" t="s">
        <v>33</v>
      </c>
      <c r="V186" s="9"/>
      <c r="W186" s="10"/>
      <c r="X186" s="6"/>
      <c r="Y186" s="7" t="s">
        <v>99</v>
      </c>
      <c r="Z186" s="6" t="s">
        <v>104</v>
      </c>
    </row>
    <row r="187" spans="1:27" x14ac:dyDescent="0.25">
      <c r="I187" s="92" t="s">
        <v>40</v>
      </c>
      <c r="J187" s="92"/>
      <c r="K187" s="92"/>
      <c r="L187" s="92"/>
      <c r="M187" s="92"/>
      <c r="N187" s="92"/>
      <c r="O187" s="92"/>
      <c r="P187" s="92"/>
      <c r="Q187" s="92"/>
      <c r="R187" s="92"/>
      <c r="S187" s="92"/>
      <c r="T187" s="92"/>
    </row>
    <row r="188" spans="1:27" x14ac:dyDescent="0.25">
      <c r="I188" s="92" t="s">
        <v>41</v>
      </c>
      <c r="J188" s="92"/>
      <c r="K188" s="92"/>
      <c r="L188" s="92"/>
      <c r="M188" s="92"/>
      <c r="N188" s="92"/>
      <c r="O188" s="92"/>
      <c r="P188" s="92"/>
      <c r="Q188" s="92"/>
      <c r="R188" s="92"/>
      <c r="S188" s="92"/>
      <c r="T188" s="92"/>
    </row>
    <row r="189" spans="1:27" x14ac:dyDescent="0.25">
      <c r="I189" s="20"/>
      <c r="J189" s="20"/>
      <c r="K189" s="20"/>
      <c r="L189" s="20"/>
      <c r="M189" s="20"/>
      <c r="N189" s="20"/>
      <c r="O189" s="20"/>
      <c r="P189" s="20"/>
      <c r="Q189" s="20"/>
      <c r="R189" s="20"/>
      <c r="S189" s="20"/>
      <c r="T189" s="20"/>
    </row>
    <row r="190" spans="1:27" x14ac:dyDescent="0.25">
      <c r="I190" s="20"/>
      <c r="J190" s="20"/>
      <c r="K190" s="20"/>
      <c r="L190" s="20"/>
      <c r="M190" s="20"/>
      <c r="N190" s="20"/>
      <c r="O190" s="20"/>
      <c r="P190" s="20"/>
      <c r="Q190" s="20"/>
      <c r="R190" s="20"/>
      <c r="S190" s="20"/>
      <c r="T190" s="20"/>
    </row>
    <row r="192" spans="1:27" x14ac:dyDescent="0.25">
      <c r="A192" s="93" t="s">
        <v>6</v>
      </c>
      <c r="B192" s="93"/>
      <c r="C192" s="93"/>
      <c r="D192" s="93"/>
      <c r="E192" s="93"/>
      <c r="F192" s="93"/>
      <c r="G192" s="93"/>
      <c r="H192" s="93"/>
      <c r="I192" s="93" t="s">
        <v>12</v>
      </c>
      <c r="J192" s="93"/>
      <c r="K192" s="93"/>
      <c r="L192" s="93"/>
      <c r="M192" s="93"/>
      <c r="N192" s="93"/>
      <c r="O192" s="93"/>
      <c r="P192" s="93"/>
      <c r="Q192" s="93"/>
      <c r="R192" s="93"/>
      <c r="S192" s="93"/>
      <c r="T192" s="93"/>
      <c r="U192" s="93" t="s">
        <v>27</v>
      </c>
      <c r="V192" s="93"/>
      <c r="W192" s="93"/>
      <c r="X192" s="93"/>
      <c r="Y192" s="93"/>
      <c r="Z192" s="94" t="s">
        <v>32</v>
      </c>
    </row>
    <row r="193" spans="1:27" ht="15.75" customHeight="1" x14ac:dyDescent="0.25">
      <c r="A193" s="93"/>
      <c r="B193" s="93"/>
      <c r="C193" s="93"/>
      <c r="D193" s="93"/>
      <c r="E193" s="93"/>
      <c r="F193" s="93"/>
      <c r="G193" s="93"/>
      <c r="H193" s="93"/>
      <c r="I193" s="93" t="s">
        <v>13</v>
      </c>
      <c r="J193" s="93"/>
      <c r="K193" s="93"/>
      <c r="L193" s="93" t="s">
        <v>14</v>
      </c>
      <c r="M193" s="93"/>
      <c r="N193" s="93"/>
      <c r="O193" s="93"/>
      <c r="P193" s="93"/>
      <c r="Q193" s="93"/>
      <c r="R193" s="93"/>
      <c r="S193" s="93"/>
      <c r="T193" s="93"/>
      <c r="U193" s="94" t="s">
        <v>28</v>
      </c>
      <c r="V193" s="94" t="s">
        <v>29</v>
      </c>
      <c r="W193" s="94" t="s">
        <v>266</v>
      </c>
      <c r="X193" s="93" t="s">
        <v>30</v>
      </c>
      <c r="Y193" s="93" t="s">
        <v>31</v>
      </c>
      <c r="Z193" s="94"/>
    </row>
    <row r="194" spans="1:27" ht="31.5" x14ac:dyDescent="0.25">
      <c r="A194" s="22" t="s">
        <v>3</v>
      </c>
      <c r="B194" s="2" t="s">
        <v>4</v>
      </c>
      <c r="C194" s="2" t="s">
        <v>5</v>
      </c>
      <c r="D194" s="5" t="s">
        <v>7</v>
      </c>
      <c r="E194" s="5" t="s">
        <v>8</v>
      </c>
      <c r="F194" s="5" t="s">
        <v>9</v>
      </c>
      <c r="G194" s="5" t="s">
        <v>10</v>
      </c>
      <c r="H194" s="5" t="s">
        <v>11</v>
      </c>
      <c r="I194" s="3" t="s">
        <v>15</v>
      </c>
      <c r="J194" s="3" t="s">
        <v>16</v>
      </c>
      <c r="K194" s="3" t="s">
        <v>17</v>
      </c>
      <c r="L194" s="3" t="s">
        <v>18</v>
      </c>
      <c r="M194" s="3" t="s">
        <v>19</v>
      </c>
      <c r="N194" s="3" t="s">
        <v>20</v>
      </c>
      <c r="O194" s="3" t="s">
        <v>21</v>
      </c>
      <c r="P194" s="3" t="s">
        <v>22</v>
      </c>
      <c r="Q194" s="3" t="s">
        <v>23</v>
      </c>
      <c r="R194" s="3" t="s">
        <v>24</v>
      </c>
      <c r="S194" s="3" t="s">
        <v>25</v>
      </c>
      <c r="T194" s="3" t="s">
        <v>26</v>
      </c>
      <c r="U194" s="94"/>
      <c r="V194" s="94"/>
      <c r="W194" s="94"/>
      <c r="X194" s="93"/>
      <c r="Y194" s="93"/>
      <c r="Z194" s="94"/>
    </row>
    <row r="195" spans="1:27" ht="204.75" x14ac:dyDescent="0.25">
      <c r="A195" s="6">
        <v>4</v>
      </c>
      <c r="B195" s="7" t="s">
        <v>106</v>
      </c>
      <c r="C195" s="7" t="s">
        <v>107</v>
      </c>
      <c r="D195" s="8">
        <v>2710000</v>
      </c>
      <c r="E195" s="8"/>
      <c r="F195" s="8"/>
      <c r="G195" s="8">
        <v>2283801</v>
      </c>
      <c r="H195" s="8">
        <f t="shared" ref="H195:H198" si="16">+D195+E195-F195-G195</f>
        <v>426199</v>
      </c>
      <c r="I195" s="9"/>
      <c r="J195" s="9"/>
      <c r="K195" s="9"/>
      <c r="L195" s="9"/>
      <c r="M195" s="9"/>
      <c r="N195" s="9"/>
      <c r="O195" s="9"/>
      <c r="P195" s="9"/>
      <c r="Q195" s="9"/>
      <c r="R195" s="9"/>
      <c r="S195" s="9"/>
      <c r="T195" s="9"/>
      <c r="U195" s="10" t="s">
        <v>33</v>
      </c>
      <c r="V195" s="10"/>
      <c r="W195" s="10"/>
      <c r="X195" s="6"/>
      <c r="Y195" s="7" t="s">
        <v>99</v>
      </c>
      <c r="Z195" s="6" t="s">
        <v>104</v>
      </c>
    </row>
    <row r="196" spans="1:27" ht="78.75" x14ac:dyDescent="0.25">
      <c r="A196" s="6">
        <v>5</v>
      </c>
      <c r="B196" s="7" t="s">
        <v>108</v>
      </c>
      <c r="C196" s="7" t="s">
        <v>109</v>
      </c>
      <c r="D196" s="8">
        <v>80000</v>
      </c>
      <c r="E196" s="8"/>
      <c r="F196" s="8"/>
      <c r="G196" s="8">
        <v>75000</v>
      </c>
      <c r="H196" s="8">
        <f t="shared" si="16"/>
        <v>5000</v>
      </c>
      <c r="I196" s="9"/>
      <c r="J196" s="9"/>
      <c r="K196" s="9"/>
      <c r="L196" s="9"/>
      <c r="M196" s="9"/>
      <c r="N196" s="9"/>
      <c r="O196" s="9"/>
      <c r="P196" s="9"/>
      <c r="Q196" s="9"/>
      <c r="R196" s="9"/>
      <c r="S196" s="9"/>
      <c r="T196" s="9"/>
      <c r="U196" s="10" t="s">
        <v>33</v>
      </c>
      <c r="V196" s="9"/>
      <c r="W196" s="10"/>
      <c r="X196" s="6"/>
      <c r="Y196" s="7" t="s">
        <v>99</v>
      </c>
      <c r="Z196" s="6" t="s">
        <v>104</v>
      </c>
    </row>
    <row r="197" spans="1:27" ht="78.75" x14ac:dyDescent="0.25">
      <c r="A197" s="6">
        <v>6</v>
      </c>
      <c r="B197" s="7" t="s">
        <v>110</v>
      </c>
      <c r="C197" s="7" t="s">
        <v>111</v>
      </c>
      <c r="D197" s="8">
        <v>170000</v>
      </c>
      <c r="E197" s="8"/>
      <c r="F197" s="8"/>
      <c r="G197" s="8">
        <v>170000</v>
      </c>
      <c r="H197" s="8">
        <f t="shared" si="16"/>
        <v>0</v>
      </c>
      <c r="I197" s="9"/>
      <c r="J197" s="9"/>
      <c r="K197" s="9"/>
      <c r="L197" s="9"/>
      <c r="M197" s="9"/>
      <c r="N197" s="9"/>
      <c r="O197" s="9"/>
      <c r="P197" s="9"/>
      <c r="Q197" s="9"/>
      <c r="R197" s="9"/>
      <c r="S197" s="9"/>
      <c r="T197" s="9"/>
      <c r="U197" s="10" t="s">
        <v>33</v>
      </c>
      <c r="V197" s="9"/>
      <c r="W197" s="10"/>
      <c r="X197" s="6"/>
      <c r="Y197" s="7" t="s">
        <v>99</v>
      </c>
      <c r="Z197" s="6" t="s">
        <v>104</v>
      </c>
    </row>
    <row r="198" spans="1:27" ht="126" x14ac:dyDescent="0.25">
      <c r="A198" s="6">
        <v>7</v>
      </c>
      <c r="B198" s="7" t="s">
        <v>112</v>
      </c>
      <c r="C198" s="7" t="s">
        <v>113</v>
      </c>
      <c r="D198" s="8">
        <v>6435200</v>
      </c>
      <c r="E198" s="8"/>
      <c r="F198" s="8"/>
      <c r="G198" s="8">
        <v>6315744</v>
      </c>
      <c r="H198" s="8">
        <f t="shared" si="16"/>
        <v>119456</v>
      </c>
      <c r="I198" s="9"/>
      <c r="J198" s="9"/>
      <c r="K198" s="9"/>
      <c r="L198" s="9"/>
      <c r="M198" s="9"/>
      <c r="N198" s="9"/>
      <c r="O198" s="9"/>
      <c r="P198" s="9"/>
      <c r="Q198" s="9"/>
      <c r="R198" s="9"/>
      <c r="S198" s="9"/>
      <c r="T198" s="9"/>
      <c r="U198" s="10" t="s">
        <v>33</v>
      </c>
      <c r="V198" s="10"/>
      <c r="W198" s="6"/>
      <c r="X198" s="6"/>
      <c r="Y198" s="7" t="s">
        <v>99</v>
      </c>
      <c r="Z198" s="35" t="s">
        <v>104</v>
      </c>
      <c r="AA198" s="17"/>
    </row>
    <row r="199" spans="1:27" x14ac:dyDescent="0.25">
      <c r="B199" s="18"/>
      <c r="C199" s="18"/>
      <c r="D199" s="14"/>
      <c r="E199" s="14"/>
      <c r="F199" s="14"/>
      <c r="G199" s="14"/>
      <c r="I199" s="92" t="s">
        <v>40</v>
      </c>
      <c r="J199" s="92"/>
      <c r="K199" s="92"/>
      <c r="L199" s="92"/>
      <c r="M199" s="92"/>
      <c r="N199" s="92"/>
      <c r="O199" s="92"/>
      <c r="P199" s="92"/>
      <c r="Q199" s="92"/>
      <c r="R199" s="92"/>
      <c r="S199" s="92"/>
      <c r="T199" s="92"/>
      <c r="V199" s="15"/>
      <c r="W199" s="12"/>
      <c r="X199" s="12"/>
      <c r="Y199" s="18"/>
      <c r="Z199" s="45"/>
      <c r="AA199" s="17"/>
    </row>
    <row r="200" spans="1:27" x14ac:dyDescent="0.25">
      <c r="I200" s="92" t="s">
        <v>41</v>
      </c>
      <c r="J200" s="92"/>
      <c r="K200" s="92"/>
      <c r="L200" s="92"/>
      <c r="M200" s="92"/>
      <c r="N200" s="92"/>
      <c r="O200" s="92"/>
      <c r="P200" s="92"/>
      <c r="Q200" s="92"/>
      <c r="R200" s="92"/>
      <c r="S200" s="92"/>
      <c r="T200" s="92"/>
    </row>
    <row r="201" spans="1:27" x14ac:dyDescent="0.25">
      <c r="A201" s="93" t="s">
        <v>6</v>
      </c>
      <c r="B201" s="93"/>
      <c r="C201" s="93"/>
      <c r="D201" s="93"/>
      <c r="E201" s="93"/>
      <c r="F201" s="93"/>
      <c r="G201" s="93"/>
      <c r="H201" s="93"/>
      <c r="I201" s="93" t="s">
        <v>12</v>
      </c>
      <c r="J201" s="93"/>
      <c r="K201" s="93"/>
      <c r="L201" s="93"/>
      <c r="M201" s="93"/>
      <c r="N201" s="93"/>
      <c r="O201" s="93"/>
      <c r="P201" s="93"/>
      <c r="Q201" s="93"/>
      <c r="R201" s="93"/>
      <c r="S201" s="93"/>
      <c r="T201" s="93"/>
      <c r="U201" s="93" t="s">
        <v>27</v>
      </c>
      <c r="V201" s="93"/>
      <c r="W201" s="93"/>
      <c r="X201" s="93"/>
      <c r="Y201" s="93"/>
      <c r="Z201" s="94" t="s">
        <v>32</v>
      </c>
    </row>
    <row r="202" spans="1:27" ht="15.75" customHeight="1" x14ac:dyDescent="0.25">
      <c r="A202" s="93"/>
      <c r="B202" s="93"/>
      <c r="C202" s="93"/>
      <c r="D202" s="93"/>
      <c r="E202" s="93"/>
      <c r="F202" s="93"/>
      <c r="G202" s="93"/>
      <c r="H202" s="93"/>
      <c r="I202" s="93" t="s">
        <v>13</v>
      </c>
      <c r="J202" s="93"/>
      <c r="K202" s="93"/>
      <c r="L202" s="93" t="s">
        <v>14</v>
      </c>
      <c r="M202" s="93"/>
      <c r="N202" s="93"/>
      <c r="O202" s="93"/>
      <c r="P202" s="93"/>
      <c r="Q202" s="93"/>
      <c r="R202" s="93"/>
      <c r="S202" s="93"/>
      <c r="T202" s="93"/>
      <c r="U202" s="94" t="s">
        <v>28</v>
      </c>
      <c r="V202" s="94" t="s">
        <v>29</v>
      </c>
      <c r="W202" s="94" t="s">
        <v>266</v>
      </c>
      <c r="X202" s="93" t="s">
        <v>30</v>
      </c>
      <c r="Y202" s="93" t="s">
        <v>31</v>
      </c>
      <c r="Z202" s="94"/>
    </row>
    <row r="203" spans="1:27" ht="31.5" x14ac:dyDescent="0.25">
      <c r="A203" s="22" t="s">
        <v>3</v>
      </c>
      <c r="B203" s="2" t="s">
        <v>4</v>
      </c>
      <c r="C203" s="2" t="s">
        <v>5</v>
      </c>
      <c r="D203" s="5" t="s">
        <v>7</v>
      </c>
      <c r="E203" s="5" t="s">
        <v>8</v>
      </c>
      <c r="F203" s="5" t="s">
        <v>9</v>
      </c>
      <c r="G203" s="5" t="s">
        <v>10</v>
      </c>
      <c r="H203" s="5" t="s">
        <v>11</v>
      </c>
      <c r="I203" s="3" t="s">
        <v>15</v>
      </c>
      <c r="J203" s="3" t="s">
        <v>16</v>
      </c>
      <c r="K203" s="3" t="s">
        <v>17</v>
      </c>
      <c r="L203" s="3" t="s">
        <v>18</v>
      </c>
      <c r="M203" s="3" t="s">
        <v>19</v>
      </c>
      <c r="N203" s="3" t="s">
        <v>20</v>
      </c>
      <c r="O203" s="3" t="s">
        <v>21</v>
      </c>
      <c r="P203" s="3" t="s">
        <v>22</v>
      </c>
      <c r="Q203" s="3" t="s">
        <v>23</v>
      </c>
      <c r="R203" s="3" t="s">
        <v>24</v>
      </c>
      <c r="S203" s="3" t="s">
        <v>25</v>
      </c>
      <c r="T203" s="3" t="s">
        <v>26</v>
      </c>
      <c r="U203" s="94"/>
      <c r="V203" s="94"/>
      <c r="W203" s="94"/>
      <c r="X203" s="93"/>
      <c r="Y203" s="93"/>
      <c r="Z203" s="94"/>
    </row>
    <row r="204" spans="1:27" ht="157.5" x14ac:dyDescent="0.25">
      <c r="A204" s="6"/>
      <c r="B204" s="9"/>
      <c r="C204" s="21" t="s">
        <v>114</v>
      </c>
      <c r="D204" s="25"/>
      <c r="E204" s="25"/>
      <c r="F204" s="25"/>
      <c r="G204" s="25"/>
      <c r="H204" s="25"/>
      <c r="I204" s="9"/>
      <c r="J204" s="9"/>
      <c r="K204" s="9"/>
      <c r="L204" s="9"/>
      <c r="M204" s="9"/>
      <c r="N204" s="9"/>
      <c r="O204" s="9"/>
      <c r="P204" s="9"/>
      <c r="Q204" s="9"/>
      <c r="R204" s="9"/>
      <c r="S204" s="9"/>
      <c r="T204" s="9"/>
      <c r="U204" s="9"/>
      <c r="V204" s="9"/>
      <c r="W204" s="9"/>
      <c r="X204" s="9"/>
      <c r="Y204" s="9"/>
      <c r="Z204" s="9"/>
    </row>
    <row r="205" spans="1:27" ht="330.75" x14ac:dyDescent="0.25">
      <c r="A205" s="6">
        <v>8</v>
      </c>
      <c r="B205" s="7" t="s">
        <v>115</v>
      </c>
      <c r="C205" s="7" t="s">
        <v>116</v>
      </c>
      <c r="D205" s="8">
        <v>200000</v>
      </c>
      <c r="E205" s="8"/>
      <c r="F205" s="8"/>
      <c r="G205" s="8">
        <v>160800</v>
      </c>
      <c r="H205" s="8">
        <f t="shared" ref="H205" si="17">+D205+E205-F205-G205</f>
        <v>39200</v>
      </c>
      <c r="I205" s="9"/>
      <c r="J205" s="9"/>
      <c r="K205" s="9"/>
      <c r="L205" s="9"/>
      <c r="M205" s="9"/>
      <c r="N205" s="9"/>
      <c r="O205" s="9"/>
      <c r="P205" s="9"/>
      <c r="Q205" s="9"/>
      <c r="R205" s="9"/>
      <c r="S205" s="9"/>
      <c r="T205" s="9"/>
      <c r="U205" s="10" t="s">
        <v>33</v>
      </c>
      <c r="V205" s="9"/>
      <c r="W205" s="10"/>
      <c r="X205" s="6"/>
      <c r="Y205" s="7" t="s">
        <v>99</v>
      </c>
      <c r="Z205" s="6" t="s">
        <v>104</v>
      </c>
    </row>
    <row r="206" spans="1:27" x14ac:dyDescent="0.25">
      <c r="B206" s="18"/>
      <c r="C206" s="18"/>
      <c r="D206" s="14"/>
      <c r="E206" s="14"/>
      <c r="F206" s="14"/>
      <c r="G206" s="14"/>
      <c r="I206" s="92" t="s">
        <v>40</v>
      </c>
      <c r="J206" s="92"/>
      <c r="K206" s="92"/>
      <c r="L206" s="92"/>
      <c r="M206" s="92"/>
      <c r="N206" s="92"/>
      <c r="O206" s="92"/>
      <c r="P206" s="92"/>
      <c r="Q206" s="92"/>
      <c r="R206" s="92"/>
      <c r="S206" s="92"/>
      <c r="T206" s="92"/>
      <c r="W206" s="15"/>
      <c r="X206" s="12"/>
      <c r="Y206" s="18"/>
      <c r="Z206" s="12"/>
    </row>
    <row r="207" spans="1:27" x14ac:dyDescent="0.25">
      <c r="B207" s="18"/>
      <c r="C207" s="18"/>
      <c r="D207" s="14"/>
      <c r="E207" s="14"/>
      <c r="F207" s="14"/>
      <c r="G207" s="14"/>
      <c r="I207" s="92" t="s">
        <v>41</v>
      </c>
      <c r="J207" s="92"/>
      <c r="K207" s="92"/>
      <c r="L207" s="92"/>
      <c r="M207" s="92"/>
      <c r="N207" s="92"/>
      <c r="O207" s="92"/>
      <c r="P207" s="92"/>
      <c r="Q207" s="92"/>
      <c r="R207" s="92"/>
      <c r="S207" s="92"/>
      <c r="T207" s="92"/>
      <c r="W207" s="15"/>
      <c r="X207" s="12"/>
      <c r="Y207" s="18"/>
      <c r="Z207" s="12"/>
    </row>
    <row r="208" spans="1:27" x14ac:dyDescent="0.25">
      <c r="A208" s="93" t="s">
        <v>6</v>
      </c>
      <c r="B208" s="93"/>
      <c r="C208" s="93"/>
      <c r="D208" s="93"/>
      <c r="E208" s="93"/>
      <c r="F208" s="93"/>
      <c r="G208" s="93"/>
      <c r="H208" s="93"/>
      <c r="I208" s="93" t="s">
        <v>12</v>
      </c>
      <c r="J208" s="93"/>
      <c r="K208" s="93"/>
      <c r="L208" s="93"/>
      <c r="M208" s="93"/>
      <c r="N208" s="93"/>
      <c r="O208" s="93"/>
      <c r="P208" s="93"/>
      <c r="Q208" s="93"/>
      <c r="R208" s="93"/>
      <c r="S208" s="93"/>
      <c r="T208" s="93"/>
      <c r="U208" s="93" t="s">
        <v>27</v>
      </c>
      <c r="V208" s="93"/>
      <c r="W208" s="93"/>
      <c r="X208" s="93"/>
      <c r="Y208" s="93"/>
      <c r="Z208" s="94" t="s">
        <v>32</v>
      </c>
    </row>
    <row r="209" spans="1:26" ht="15.75" customHeight="1" x14ac:dyDescent="0.25">
      <c r="A209" s="93"/>
      <c r="B209" s="93"/>
      <c r="C209" s="93"/>
      <c r="D209" s="93"/>
      <c r="E209" s="93"/>
      <c r="F209" s="93"/>
      <c r="G209" s="93"/>
      <c r="H209" s="93"/>
      <c r="I209" s="93" t="s">
        <v>13</v>
      </c>
      <c r="J209" s="93"/>
      <c r="K209" s="93"/>
      <c r="L209" s="93" t="s">
        <v>14</v>
      </c>
      <c r="M209" s="93"/>
      <c r="N209" s="93"/>
      <c r="O209" s="93"/>
      <c r="P209" s="93"/>
      <c r="Q209" s="93"/>
      <c r="R209" s="93"/>
      <c r="S209" s="93"/>
      <c r="T209" s="93"/>
      <c r="U209" s="94" t="s">
        <v>28</v>
      </c>
      <c r="V209" s="94" t="s">
        <v>29</v>
      </c>
      <c r="W209" s="94" t="s">
        <v>266</v>
      </c>
      <c r="X209" s="93" t="s">
        <v>30</v>
      </c>
      <c r="Y209" s="93" t="s">
        <v>31</v>
      </c>
      <c r="Z209" s="94"/>
    </row>
    <row r="210" spans="1:26" ht="31.5" x14ac:dyDescent="0.25">
      <c r="A210" s="22" t="s">
        <v>3</v>
      </c>
      <c r="B210" s="2" t="s">
        <v>4</v>
      </c>
      <c r="C210" s="2" t="s">
        <v>5</v>
      </c>
      <c r="D210" s="5" t="s">
        <v>7</v>
      </c>
      <c r="E210" s="5" t="s">
        <v>8</v>
      </c>
      <c r="F210" s="5" t="s">
        <v>9</v>
      </c>
      <c r="G210" s="5" t="s">
        <v>10</v>
      </c>
      <c r="H210" s="5" t="s">
        <v>11</v>
      </c>
      <c r="I210" s="3" t="s">
        <v>15</v>
      </c>
      <c r="J210" s="3" t="s">
        <v>16</v>
      </c>
      <c r="K210" s="3" t="s">
        <v>17</v>
      </c>
      <c r="L210" s="3" t="s">
        <v>18</v>
      </c>
      <c r="M210" s="3" t="s">
        <v>19</v>
      </c>
      <c r="N210" s="3" t="s">
        <v>20</v>
      </c>
      <c r="O210" s="3" t="s">
        <v>21</v>
      </c>
      <c r="P210" s="3" t="s">
        <v>22</v>
      </c>
      <c r="Q210" s="3" t="s">
        <v>23</v>
      </c>
      <c r="R210" s="3" t="s">
        <v>24</v>
      </c>
      <c r="S210" s="3" t="s">
        <v>25</v>
      </c>
      <c r="T210" s="3" t="s">
        <v>26</v>
      </c>
      <c r="U210" s="94"/>
      <c r="V210" s="94"/>
      <c r="W210" s="94"/>
      <c r="X210" s="93"/>
      <c r="Y210" s="93"/>
      <c r="Z210" s="94"/>
    </row>
    <row r="211" spans="1:26" ht="323.25" customHeight="1" x14ac:dyDescent="0.25">
      <c r="A211" s="6">
        <v>9</v>
      </c>
      <c r="B211" s="7" t="s">
        <v>117</v>
      </c>
      <c r="C211" s="7" t="s">
        <v>129</v>
      </c>
      <c r="D211" s="8">
        <v>200000</v>
      </c>
      <c r="E211" s="8"/>
      <c r="F211" s="8"/>
      <c r="G211" s="8">
        <v>160400</v>
      </c>
      <c r="H211" s="8">
        <f t="shared" ref="H211:H212" si="18">+D211+E211-F211-G211</f>
        <v>39600</v>
      </c>
      <c r="I211" s="9"/>
      <c r="J211" s="9"/>
      <c r="K211" s="9"/>
      <c r="L211" s="9"/>
      <c r="M211" s="9"/>
      <c r="N211" s="9"/>
      <c r="O211" s="9"/>
      <c r="P211" s="9"/>
      <c r="Q211" s="9"/>
      <c r="R211" s="9"/>
      <c r="S211" s="9"/>
      <c r="T211" s="9"/>
      <c r="U211" s="10" t="s">
        <v>33</v>
      </c>
      <c r="V211" s="9"/>
      <c r="W211" s="10"/>
      <c r="X211" s="6"/>
      <c r="Y211" s="7" t="s">
        <v>99</v>
      </c>
      <c r="Z211" s="6" t="s">
        <v>104</v>
      </c>
    </row>
    <row r="212" spans="1:26" ht="110.25" x14ac:dyDescent="0.25">
      <c r="A212" s="6">
        <v>10</v>
      </c>
      <c r="B212" s="7" t="s">
        <v>131</v>
      </c>
      <c r="C212" s="7" t="s">
        <v>301</v>
      </c>
      <c r="D212" s="8">
        <v>3210000</v>
      </c>
      <c r="E212" s="8"/>
      <c r="F212" s="8"/>
      <c r="G212" s="8">
        <v>3013700</v>
      </c>
      <c r="H212" s="8">
        <f t="shared" si="18"/>
        <v>196300</v>
      </c>
      <c r="I212" s="9"/>
      <c r="J212" s="9"/>
      <c r="K212" s="9"/>
      <c r="L212" s="9"/>
      <c r="M212" s="9"/>
      <c r="N212" s="9"/>
      <c r="O212" s="9"/>
      <c r="P212" s="9"/>
      <c r="Q212" s="9"/>
      <c r="R212" s="9"/>
      <c r="S212" s="9"/>
      <c r="T212" s="9"/>
      <c r="U212" s="10" t="s">
        <v>33</v>
      </c>
      <c r="V212" s="9"/>
      <c r="W212" s="10"/>
      <c r="X212" s="6"/>
      <c r="Y212" s="7" t="s">
        <v>99</v>
      </c>
      <c r="Z212" s="6" t="s">
        <v>104</v>
      </c>
    </row>
    <row r="213" spans="1:26" x14ac:dyDescent="0.25">
      <c r="B213" s="18"/>
      <c r="C213" s="18"/>
      <c r="D213" s="14"/>
      <c r="E213" s="14"/>
      <c r="F213" s="14"/>
      <c r="G213" s="14"/>
      <c r="H213" s="14"/>
      <c r="W213" s="15"/>
      <c r="X213" s="12"/>
      <c r="Y213" s="18"/>
      <c r="Z213" s="12"/>
    </row>
    <row r="214" spans="1:26" x14ac:dyDescent="0.25">
      <c r="B214" s="18"/>
      <c r="C214" s="18"/>
      <c r="D214" s="14"/>
      <c r="E214" s="14"/>
      <c r="F214" s="14"/>
      <c r="G214" s="14"/>
      <c r="I214" s="92" t="s">
        <v>40</v>
      </c>
      <c r="J214" s="92"/>
      <c r="K214" s="92"/>
      <c r="L214" s="92"/>
      <c r="M214" s="92"/>
      <c r="N214" s="92"/>
      <c r="O214" s="92"/>
      <c r="P214" s="92"/>
      <c r="Q214" s="92"/>
      <c r="R214" s="92"/>
      <c r="S214" s="92"/>
      <c r="T214" s="92"/>
      <c r="W214" s="15"/>
      <c r="X214" s="12"/>
      <c r="Y214" s="18"/>
      <c r="Z214" s="12"/>
    </row>
    <row r="215" spans="1:26" x14ac:dyDescent="0.25">
      <c r="B215" s="18"/>
      <c r="C215" s="18"/>
      <c r="D215" s="14"/>
      <c r="E215" s="14"/>
      <c r="F215" s="14"/>
      <c r="G215" s="14"/>
      <c r="I215" s="92" t="s">
        <v>41</v>
      </c>
      <c r="J215" s="92"/>
      <c r="K215" s="92"/>
      <c r="L215" s="92"/>
      <c r="M215" s="92"/>
      <c r="N215" s="92"/>
      <c r="O215" s="92"/>
      <c r="P215" s="92"/>
      <c r="Q215" s="92"/>
      <c r="R215" s="92"/>
      <c r="S215" s="92"/>
      <c r="T215" s="92"/>
      <c r="W215" s="15"/>
      <c r="X215" s="12"/>
      <c r="Y215" s="18"/>
      <c r="Z215" s="12"/>
    </row>
    <row r="216" spans="1:26" x14ac:dyDescent="0.25">
      <c r="B216" s="18"/>
      <c r="C216" s="18"/>
      <c r="D216" s="14"/>
      <c r="E216" s="14"/>
      <c r="F216" s="14"/>
      <c r="G216" s="14"/>
      <c r="I216" s="20"/>
      <c r="J216" s="20"/>
      <c r="K216" s="20"/>
      <c r="L216" s="20"/>
      <c r="M216" s="20"/>
      <c r="N216" s="20"/>
      <c r="O216" s="20"/>
      <c r="P216" s="20"/>
      <c r="Q216" s="20"/>
      <c r="R216" s="20"/>
      <c r="S216" s="20"/>
      <c r="T216" s="20"/>
      <c r="W216" s="15"/>
      <c r="X216" s="12"/>
      <c r="Y216" s="18"/>
      <c r="Z216" s="12"/>
    </row>
    <row r="217" spans="1:26" x14ac:dyDescent="0.25">
      <c r="B217" s="18"/>
      <c r="C217" s="18"/>
      <c r="D217" s="14"/>
      <c r="E217" s="14"/>
      <c r="F217" s="14"/>
      <c r="G217" s="14"/>
      <c r="I217" s="20"/>
      <c r="J217" s="20"/>
      <c r="K217" s="20"/>
      <c r="L217" s="20"/>
      <c r="M217" s="20"/>
      <c r="N217" s="20"/>
      <c r="O217" s="20"/>
      <c r="P217" s="20"/>
      <c r="Q217" s="20"/>
      <c r="R217" s="20"/>
      <c r="S217" s="20"/>
      <c r="T217" s="20"/>
      <c r="W217" s="15"/>
      <c r="X217" s="12"/>
      <c r="Y217" s="18"/>
      <c r="Z217" s="12"/>
    </row>
    <row r="218" spans="1:26" x14ac:dyDescent="0.25">
      <c r="B218" s="18"/>
      <c r="C218" s="18"/>
      <c r="D218" s="14"/>
      <c r="E218" s="14"/>
      <c r="F218" s="14"/>
      <c r="G218" s="14"/>
      <c r="H218" s="14"/>
      <c r="W218" s="15"/>
      <c r="X218" s="12"/>
      <c r="Y218" s="18"/>
      <c r="Z218" s="12"/>
    </row>
    <row r="219" spans="1:26" x14ac:dyDescent="0.25">
      <c r="A219" s="93" t="s">
        <v>6</v>
      </c>
      <c r="B219" s="93"/>
      <c r="C219" s="93"/>
      <c r="D219" s="93"/>
      <c r="E219" s="93"/>
      <c r="F219" s="93"/>
      <c r="G219" s="93"/>
      <c r="H219" s="93"/>
      <c r="I219" s="93" t="s">
        <v>12</v>
      </c>
      <c r="J219" s="93"/>
      <c r="K219" s="93"/>
      <c r="L219" s="93"/>
      <c r="M219" s="93"/>
      <c r="N219" s="93"/>
      <c r="O219" s="93"/>
      <c r="P219" s="93"/>
      <c r="Q219" s="93"/>
      <c r="R219" s="93"/>
      <c r="S219" s="93"/>
      <c r="T219" s="93"/>
      <c r="U219" s="93" t="s">
        <v>27</v>
      </c>
      <c r="V219" s="93"/>
      <c r="W219" s="93"/>
      <c r="X219" s="93"/>
      <c r="Y219" s="93"/>
      <c r="Z219" s="94" t="s">
        <v>32</v>
      </c>
    </row>
    <row r="220" spans="1:26" ht="15.75" customHeight="1" x14ac:dyDescent="0.25">
      <c r="A220" s="93"/>
      <c r="B220" s="93"/>
      <c r="C220" s="93"/>
      <c r="D220" s="93"/>
      <c r="E220" s="93"/>
      <c r="F220" s="93"/>
      <c r="G220" s="93"/>
      <c r="H220" s="93"/>
      <c r="I220" s="93" t="s">
        <v>13</v>
      </c>
      <c r="J220" s="93"/>
      <c r="K220" s="93"/>
      <c r="L220" s="93" t="s">
        <v>14</v>
      </c>
      <c r="M220" s="93"/>
      <c r="N220" s="93"/>
      <c r="O220" s="93"/>
      <c r="P220" s="93"/>
      <c r="Q220" s="93"/>
      <c r="R220" s="93"/>
      <c r="S220" s="93"/>
      <c r="T220" s="93"/>
      <c r="U220" s="94" t="s">
        <v>28</v>
      </c>
      <c r="V220" s="94" t="s">
        <v>29</v>
      </c>
      <c r="W220" s="94" t="s">
        <v>266</v>
      </c>
      <c r="X220" s="93" t="s">
        <v>30</v>
      </c>
      <c r="Y220" s="93" t="s">
        <v>31</v>
      </c>
      <c r="Z220" s="94"/>
    </row>
    <row r="221" spans="1:26" ht="31.5" x14ac:dyDescent="0.25">
      <c r="A221" s="22" t="s">
        <v>3</v>
      </c>
      <c r="B221" s="2" t="s">
        <v>4</v>
      </c>
      <c r="C221" s="2" t="s">
        <v>5</v>
      </c>
      <c r="D221" s="5" t="s">
        <v>7</v>
      </c>
      <c r="E221" s="5" t="s">
        <v>8</v>
      </c>
      <c r="F221" s="5" t="s">
        <v>9</v>
      </c>
      <c r="G221" s="5" t="s">
        <v>10</v>
      </c>
      <c r="H221" s="5" t="s">
        <v>11</v>
      </c>
      <c r="I221" s="3" t="s">
        <v>15</v>
      </c>
      <c r="J221" s="3" t="s">
        <v>16</v>
      </c>
      <c r="K221" s="3" t="s">
        <v>17</v>
      </c>
      <c r="L221" s="3" t="s">
        <v>18</v>
      </c>
      <c r="M221" s="3" t="s">
        <v>19</v>
      </c>
      <c r="N221" s="3" t="s">
        <v>20</v>
      </c>
      <c r="O221" s="3" t="s">
        <v>21</v>
      </c>
      <c r="P221" s="3" t="s">
        <v>22</v>
      </c>
      <c r="Q221" s="3" t="s">
        <v>23</v>
      </c>
      <c r="R221" s="3" t="s">
        <v>24</v>
      </c>
      <c r="S221" s="3" t="s">
        <v>25</v>
      </c>
      <c r="T221" s="3" t="s">
        <v>26</v>
      </c>
      <c r="U221" s="94"/>
      <c r="V221" s="94"/>
      <c r="W221" s="94"/>
      <c r="X221" s="93"/>
      <c r="Y221" s="93"/>
      <c r="Z221" s="94"/>
    </row>
    <row r="222" spans="1:26" ht="180" customHeight="1" x14ac:dyDescent="0.25">
      <c r="A222" s="6">
        <v>11</v>
      </c>
      <c r="B222" s="7" t="s">
        <v>132</v>
      </c>
      <c r="C222" s="7" t="s">
        <v>130</v>
      </c>
      <c r="D222" s="8">
        <v>19000</v>
      </c>
      <c r="E222" s="8"/>
      <c r="F222" s="8"/>
      <c r="G222" s="8"/>
      <c r="H222" s="8">
        <f t="shared" ref="H222:H224" si="19">+D222+E222-F222-G222</f>
        <v>19000</v>
      </c>
      <c r="I222" s="9"/>
      <c r="J222" s="9"/>
      <c r="K222" s="9"/>
      <c r="L222" s="9"/>
      <c r="M222" s="9"/>
      <c r="N222" s="9"/>
      <c r="O222" s="9"/>
      <c r="P222" s="9"/>
      <c r="Q222" s="9"/>
      <c r="R222" s="9"/>
      <c r="S222" s="9"/>
      <c r="T222" s="9"/>
      <c r="U222" s="9"/>
      <c r="V222" s="9"/>
      <c r="W222" s="10" t="s">
        <v>33</v>
      </c>
      <c r="X222" s="10"/>
      <c r="Y222" s="7" t="s">
        <v>255</v>
      </c>
      <c r="Z222" s="6" t="s">
        <v>104</v>
      </c>
    </row>
    <row r="223" spans="1:26" ht="141.75" x14ac:dyDescent="0.25">
      <c r="A223" s="6">
        <v>12</v>
      </c>
      <c r="B223" s="7" t="s">
        <v>322</v>
      </c>
      <c r="C223" s="21" t="s">
        <v>323</v>
      </c>
      <c r="D223" s="48">
        <v>123600</v>
      </c>
      <c r="E223" s="42"/>
      <c r="F223" s="42"/>
      <c r="G223" s="48">
        <v>123600</v>
      </c>
      <c r="H223" s="8">
        <f t="shared" si="19"/>
        <v>0</v>
      </c>
      <c r="I223" s="9"/>
      <c r="J223" s="9"/>
      <c r="K223" s="9"/>
      <c r="L223" s="9"/>
      <c r="M223" s="9"/>
      <c r="N223" s="9"/>
      <c r="O223" s="9"/>
      <c r="P223" s="9"/>
      <c r="Q223" s="9"/>
      <c r="R223" s="9"/>
      <c r="S223" s="9"/>
      <c r="T223" s="9"/>
      <c r="U223" s="10" t="s">
        <v>33</v>
      </c>
      <c r="V223" s="9"/>
      <c r="W223" s="9"/>
      <c r="X223" s="9"/>
      <c r="Y223" s="11" t="s">
        <v>99</v>
      </c>
      <c r="Z223" s="49" t="s">
        <v>104</v>
      </c>
    </row>
    <row r="224" spans="1:26" ht="141.75" x14ac:dyDescent="0.25">
      <c r="A224" s="6">
        <v>13</v>
      </c>
      <c r="B224" s="11" t="s">
        <v>324</v>
      </c>
      <c r="C224" s="21" t="s">
        <v>323</v>
      </c>
      <c r="D224" s="48">
        <v>123600</v>
      </c>
      <c r="E224" s="83"/>
      <c r="F224" s="83"/>
      <c r="G224" s="82">
        <v>123600</v>
      </c>
      <c r="H224" s="8">
        <f t="shared" si="19"/>
        <v>0</v>
      </c>
      <c r="I224" s="9"/>
      <c r="J224" s="9"/>
      <c r="K224" s="9"/>
      <c r="L224" s="9"/>
      <c r="M224" s="9"/>
      <c r="N224" s="9"/>
      <c r="O224" s="9"/>
      <c r="P224" s="9"/>
      <c r="Q224" s="9"/>
      <c r="R224" s="9"/>
      <c r="S224" s="9"/>
      <c r="T224" s="9"/>
      <c r="U224" s="10" t="s">
        <v>33</v>
      </c>
      <c r="V224" s="9"/>
      <c r="W224" s="9"/>
      <c r="X224" s="9"/>
      <c r="Y224" s="11" t="s">
        <v>99</v>
      </c>
      <c r="Z224" s="49" t="s">
        <v>104</v>
      </c>
    </row>
    <row r="225" spans="1:26" x14ac:dyDescent="0.25">
      <c r="A225" s="6"/>
      <c r="B225" s="41" t="s">
        <v>325</v>
      </c>
      <c r="C225" s="9"/>
      <c r="D225" s="42">
        <f>SUM(D184:D186,D195:D197,D198,D205,D211,D212,D222,D223,D224)</f>
        <v>13561400</v>
      </c>
      <c r="E225" s="42">
        <f t="shared" ref="E225:H225" si="20">SUM(E184:E186,E195:E197,E198,E205,E211,E212,E222,E223,E224)</f>
        <v>130000</v>
      </c>
      <c r="F225" s="42">
        <f t="shared" si="20"/>
        <v>20000</v>
      </c>
      <c r="G225" s="42">
        <f t="shared" si="20"/>
        <v>12817515.08</v>
      </c>
      <c r="H225" s="42">
        <f t="shared" si="20"/>
        <v>853884.91999999993</v>
      </c>
      <c r="I225" s="9"/>
      <c r="J225" s="9"/>
      <c r="K225" s="9"/>
      <c r="L225" s="9"/>
      <c r="M225" s="9"/>
      <c r="N225" s="9"/>
      <c r="O225" s="9"/>
      <c r="P225" s="9"/>
      <c r="Q225" s="9"/>
      <c r="R225" s="9"/>
      <c r="S225" s="9"/>
      <c r="T225" s="9"/>
      <c r="U225" s="9"/>
      <c r="V225" s="9"/>
      <c r="W225" s="9"/>
      <c r="X225" s="9"/>
      <c r="Y225" s="9"/>
      <c r="Z225" s="9"/>
    </row>
    <row r="226" spans="1:26" x14ac:dyDescent="0.25">
      <c r="B226" s="40"/>
      <c r="D226" s="79"/>
      <c r="E226" s="79"/>
      <c r="F226" s="79"/>
      <c r="G226" s="80"/>
      <c r="I226" s="92" t="s">
        <v>40</v>
      </c>
      <c r="J226" s="92"/>
      <c r="K226" s="92"/>
      <c r="L226" s="92"/>
      <c r="M226" s="92"/>
      <c r="N226" s="92"/>
      <c r="O226" s="92"/>
      <c r="P226" s="92"/>
      <c r="Q226" s="92"/>
      <c r="R226" s="92"/>
      <c r="S226" s="92"/>
      <c r="T226" s="92"/>
    </row>
    <row r="227" spans="1:26" x14ac:dyDescent="0.25">
      <c r="B227" s="40"/>
      <c r="D227" s="79"/>
      <c r="E227" s="79"/>
      <c r="F227" s="79"/>
      <c r="G227" s="80"/>
      <c r="I227" s="92" t="s">
        <v>41</v>
      </c>
      <c r="J227" s="92"/>
      <c r="K227" s="92"/>
      <c r="L227" s="92"/>
      <c r="M227" s="92"/>
      <c r="N227" s="92"/>
      <c r="O227" s="92"/>
      <c r="P227" s="92"/>
      <c r="Q227" s="92"/>
      <c r="R227" s="92"/>
      <c r="S227" s="92"/>
      <c r="T227" s="92"/>
    </row>
    <row r="228" spans="1:26" x14ac:dyDescent="0.25">
      <c r="B228" s="40"/>
      <c r="D228" s="79"/>
      <c r="E228" s="79"/>
      <c r="F228" s="79"/>
      <c r="G228" s="80"/>
      <c r="H228" s="81"/>
    </row>
    <row r="229" spans="1:26" x14ac:dyDescent="0.25">
      <c r="B229" s="40"/>
      <c r="D229" s="79"/>
      <c r="E229" s="79"/>
      <c r="F229" s="79"/>
      <c r="G229" s="80"/>
      <c r="H229" s="81"/>
    </row>
    <row r="230" spans="1:26" x14ac:dyDescent="0.25">
      <c r="B230" s="40" t="s">
        <v>133</v>
      </c>
    </row>
    <row r="231" spans="1:26" x14ac:dyDescent="0.25">
      <c r="A231" s="93" t="s">
        <v>6</v>
      </c>
      <c r="B231" s="93"/>
      <c r="C231" s="93"/>
      <c r="D231" s="93"/>
      <c r="E231" s="93"/>
      <c r="F231" s="93"/>
      <c r="G231" s="93"/>
      <c r="H231" s="93"/>
      <c r="I231" s="93" t="s">
        <v>12</v>
      </c>
      <c r="J231" s="93"/>
      <c r="K231" s="93"/>
      <c r="L231" s="93"/>
      <c r="M231" s="93"/>
      <c r="N231" s="93"/>
      <c r="O231" s="93"/>
      <c r="P231" s="93"/>
      <c r="Q231" s="93"/>
      <c r="R231" s="93"/>
      <c r="S231" s="93"/>
      <c r="T231" s="93"/>
      <c r="U231" s="93" t="s">
        <v>27</v>
      </c>
      <c r="V231" s="93"/>
      <c r="W231" s="93"/>
      <c r="X231" s="93"/>
      <c r="Y231" s="93"/>
      <c r="Z231" s="94" t="s">
        <v>32</v>
      </c>
    </row>
    <row r="232" spans="1:26" x14ac:dyDescent="0.25">
      <c r="A232" s="93"/>
      <c r="B232" s="93"/>
      <c r="C232" s="93"/>
      <c r="D232" s="93"/>
      <c r="E232" s="93"/>
      <c r="F232" s="93"/>
      <c r="G232" s="93"/>
      <c r="H232" s="93"/>
      <c r="I232" s="93" t="s">
        <v>13</v>
      </c>
      <c r="J232" s="93"/>
      <c r="K232" s="93"/>
      <c r="L232" s="93" t="s">
        <v>14</v>
      </c>
      <c r="M232" s="93"/>
      <c r="N232" s="93"/>
      <c r="O232" s="93"/>
      <c r="P232" s="93"/>
      <c r="Q232" s="93"/>
      <c r="R232" s="93"/>
      <c r="S232" s="93"/>
      <c r="T232" s="93"/>
      <c r="U232" s="94" t="s">
        <v>28</v>
      </c>
      <c r="V232" s="94" t="s">
        <v>29</v>
      </c>
      <c r="W232" s="94" t="s">
        <v>266</v>
      </c>
      <c r="X232" s="93" t="s">
        <v>30</v>
      </c>
      <c r="Y232" s="93" t="s">
        <v>31</v>
      </c>
      <c r="Z232" s="94"/>
    </row>
    <row r="233" spans="1:26" ht="31.5" x14ac:dyDescent="0.25">
      <c r="A233" s="22" t="s">
        <v>3</v>
      </c>
      <c r="B233" s="2" t="s">
        <v>4</v>
      </c>
      <c r="C233" s="2" t="s">
        <v>5</v>
      </c>
      <c r="D233" s="5" t="s">
        <v>7</v>
      </c>
      <c r="E233" s="5" t="s">
        <v>8</v>
      </c>
      <c r="F233" s="5" t="s">
        <v>9</v>
      </c>
      <c r="G233" s="5" t="s">
        <v>10</v>
      </c>
      <c r="H233" s="5" t="s">
        <v>11</v>
      </c>
      <c r="I233" s="3" t="s">
        <v>15</v>
      </c>
      <c r="J233" s="3" t="s">
        <v>16</v>
      </c>
      <c r="K233" s="3" t="s">
        <v>17</v>
      </c>
      <c r="L233" s="3" t="s">
        <v>18</v>
      </c>
      <c r="M233" s="3" t="s">
        <v>19</v>
      </c>
      <c r="N233" s="3" t="s">
        <v>20</v>
      </c>
      <c r="O233" s="3" t="s">
        <v>21</v>
      </c>
      <c r="P233" s="3" t="s">
        <v>22</v>
      </c>
      <c r="Q233" s="3" t="s">
        <v>23</v>
      </c>
      <c r="R233" s="3" t="s">
        <v>24</v>
      </c>
      <c r="S233" s="3" t="s">
        <v>25</v>
      </c>
      <c r="T233" s="3" t="s">
        <v>26</v>
      </c>
      <c r="U233" s="94"/>
      <c r="V233" s="94"/>
      <c r="W233" s="94"/>
      <c r="X233" s="93"/>
      <c r="Y233" s="93"/>
      <c r="Z233" s="94"/>
    </row>
    <row r="234" spans="1:26" ht="63" x14ac:dyDescent="0.25">
      <c r="A234" s="6">
        <v>1</v>
      </c>
      <c r="B234" s="11" t="s">
        <v>134</v>
      </c>
      <c r="C234" s="11" t="s">
        <v>135</v>
      </c>
      <c r="D234" s="8">
        <v>70000</v>
      </c>
      <c r="E234" s="8"/>
      <c r="F234" s="8"/>
      <c r="G234" s="8">
        <v>69414</v>
      </c>
      <c r="H234" s="8">
        <f t="shared" ref="H234:H235" si="21">+D234+E234-F234-G234</f>
        <v>586</v>
      </c>
      <c r="I234" s="9"/>
      <c r="J234" s="9"/>
      <c r="K234" s="9"/>
      <c r="L234" s="9"/>
      <c r="M234" s="9"/>
      <c r="N234" s="9"/>
      <c r="O234" s="9"/>
      <c r="P234" s="9"/>
      <c r="Q234" s="9"/>
      <c r="R234" s="9"/>
      <c r="S234" s="9"/>
      <c r="T234" s="9"/>
      <c r="U234" s="10" t="s">
        <v>33</v>
      </c>
      <c r="V234" s="9"/>
      <c r="W234" s="10"/>
      <c r="X234" s="9"/>
      <c r="Y234" s="7" t="s">
        <v>99</v>
      </c>
      <c r="Z234" s="11" t="s">
        <v>136</v>
      </c>
    </row>
    <row r="235" spans="1:26" ht="78.75" x14ac:dyDescent="0.25">
      <c r="A235" s="6">
        <v>2</v>
      </c>
      <c r="B235" s="11" t="s">
        <v>228</v>
      </c>
      <c r="C235" s="11" t="s">
        <v>137</v>
      </c>
      <c r="D235" s="8">
        <v>30000</v>
      </c>
      <c r="E235" s="8"/>
      <c r="F235" s="8"/>
      <c r="G235" s="8"/>
      <c r="H235" s="8">
        <f t="shared" si="21"/>
        <v>30000</v>
      </c>
      <c r="I235" s="9"/>
      <c r="J235" s="9"/>
      <c r="K235" s="9"/>
      <c r="L235" s="9"/>
      <c r="M235" s="9"/>
      <c r="N235" s="9"/>
      <c r="O235" s="9"/>
      <c r="P235" s="9"/>
      <c r="Q235" s="9"/>
      <c r="R235" s="9"/>
      <c r="S235" s="9"/>
      <c r="T235" s="9"/>
      <c r="U235" s="9"/>
      <c r="V235" s="9"/>
      <c r="W235" s="10" t="s">
        <v>33</v>
      </c>
      <c r="X235" s="9"/>
      <c r="Y235" s="7" t="s">
        <v>256</v>
      </c>
      <c r="Z235" s="11" t="s">
        <v>136</v>
      </c>
    </row>
    <row r="236" spans="1:26" ht="110.25" x14ac:dyDescent="0.25">
      <c r="A236" s="6">
        <v>3</v>
      </c>
      <c r="B236" s="11" t="s">
        <v>138</v>
      </c>
      <c r="C236" s="7" t="s">
        <v>139</v>
      </c>
      <c r="D236" s="8">
        <v>350000</v>
      </c>
      <c r="E236" s="8"/>
      <c r="F236" s="8">
        <v>30000</v>
      </c>
      <c r="G236" s="8">
        <v>319460</v>
      </c>
      <c r="H236" s="8">
        <f t="shared" ref="H236:H250" si="22">+D236+E236-F236-G236</f>
        <v>540</v>
      </c>
      <c r="I236" s="9"/>
      <c r="J236" s="9"/>
      <c r="K236" s="9"/>
      <c r="L236" s="9"/>
      <c r="M236" s="9"/>
      <c r="N236" s="9"/>
      <c r="O236" s="9"/>
      <c r="P236" s="9"/>
      <c r="Q236" s="9"/>
      <c r="R236" s="9"/>
      <c r="S236" s="9"/>
      <c r="T236" s="9"/>
      <c r="U236" s="10" t="s">
        <v>33</v>
      </c>
      <c r="W236" s="9"/>
      <c r="X236" s="9"/>
      <c r="Y236" s="7" t="s">
        <v>142</v>
      </c>
      <c r="Z236" s="11" t="s">
        <v>136</v>
      </c>
    </row>
    <row r="237" spans="1:26" ht="63" x14ac:dyDescent="0.25">
      <c r="A237" s="6">
        <v>4</v>
      </c>
      <c r="B237" s="7" t="s">
        <v>140</v>
      </c>
      <c r="C237" s="21" t="s">
        <v>141</v>
      </c>
      <c r="D237" s="8">
        <v>700000</v>
      </c>
      <c r="E237" s="8"/>
      <c r="F237" s="8"/>
      <c r="G237" s="8">
        <v>664396</v>
      </c>
      <c r="H237" s="8">
        <f t="shared" si="22"/>
        <v>35604</v>
      </c>
      <c r="I237" s="9"/>
      <c r="J237" s="9"/>
      <c r="K237" s="9"/>
      <c r="L237" s="9"/>
      <c r="M237" s="9"/>
      <c r="N237" s="9"/>
      <c r="O237" s="9"/>
      <c r="P237" s="9"/>
      <c r="Q237" s="9"/>
      <c r="R237" s="9"/>
      <c r="S237" s="9"/>
      <c r="T237" s="9"/>
      <c r="U237" s="10" t="s">
        <v>33</v>
      </c>
      <c r="V237" s="9"/>
      <c r="W237" s="9"/>
      <c r="X237" s="9"/>
      <c r="Y237" s="7" t="s">
        <v>142</v>
      </c>
      <c r="Z237" s="11" t="s">
        <v>136</v>
      </c>
    </row>
    <row r="238" spans="1:26" ht="110.25" x14ac:dyDescent="0.25">
      <c r="A238" s="6">
        <v>5</v>
      </c>
      <c r="B238" s="7" t="s">
        <v>143</v>
      </c>
      <c r="C238" s="7" t="s">
        <v>302</v>
      </c>
      <c r="D238" s="8">
        <v>250000</v>
      </c>
      <c r="E238" s="8"/>
      <c r="F238" s="8"/>
      <c r="G238" s="8">
        <v>245866</v>
      </c>
      <c r="H238" s="8">
        <f t="shared" si="22"/>
        <v>4134</v>
      </c>
      <c r="I238" s="9"/>
      <c r="J238" s="9"/>
      <c r="K238" s="9"/>
      <c r="L238" s="9"/>
      <c r="M238" s="9"/>
      <c r="N238" s="9"/>
      <c r="O238" s="9"/>
      <c r="P238" s="9"/>
      <c r="Q238" s="9"/>
      <c r="R238" s="9"/>
      <c r="S238" s="9"/>
      <c r="T238" s="9"/>
      <c r="U238" s="10" t="s">
        <v>33</v>
      </c>
      <c r="V238" s="9"/>
      <c r="W238" s="9"/>
      <c r="X238" s="9"/>
      <c r="Y238" s="7" t="s">
        <v>142</v>
      </c>
      <c r="Z238" s="11" t="s">
        <v>136</v>
      </c>
    </row>
    <row r="239" spans="1:26" x14ac:dyDescent="0.25">
      <c r="B239" s="18"/>
      <c r="C239" s="18"/>
      <c r="D239" s="14"/>
      <c r="E239" s="14"/>
      <c r="F239" s="14"/>
      <c r="G239" s="14"/>
      <c r="I239" s="92" t="s">
        <v>40</v>
      </c>
      <c r="J239" s="92"/>
      <c r="K239" s="92"/>
      <c r="L239" s="92"/>
      <c r="M239" s="92"/>
      <c r="N239" s="92"/>
      <c r="O239" s="92"/>
      <c r="P239" s="92"/>
      <c r="Q239" s="92"/>
      <c r="R239" s="92"/>
      <c r="S239" s="92"/>
      <c r="T239" s="92"/>
      <c r="U239" s="15"/>
      <c r="Y239" s="18"/>
      <c r="Z239" s="13"/>
    </row>
    <row r="240" spans="1:26" x14ac:dyDescent="0.25">
      <c r="B240" s="18"/>
      <c r="C240" s="18"/>
      <c r="D240" s="14"/>
      <c r="E240" s="14"/>
      <c r="F240" s="14"/>
      <c r="G240" s="14"/>
      <c r="I240" s="92" t="s">
        <v>41</v>
      </c>
      <c r="J240" s="92"/>
      <c r="K240" s="92"/>
      <c r="L240" s="92"/>
      <c r="M240" s="92"/>
      <c r="N240" s="92"/>
      <c r="O240" s="92"/>
      <c r="P240" s="92"/>
      <c r="Q240" s="92"/>
      <c r="R240" s="92"/>
      <c r="S240" s="92"/>
      <c r="T240" s="92"/>
      <c r="U240" s="15"/>
      <c r="Y240" s="18"/>
      <c r="Z240" s="13"/>
    </row>
    <row r="241" spans="1:26" x14ac:dyDescent="0.25">
      <c r="B241" s="18"/>
      <c r="C241" s="18"/>
      <c r="D241" s="14"/>
      <c r="E241" s="14"/>
      <c r="F241" s="14"/>
      <c r="G241" s="14"/>
      <c r="H241" s="14"/>
      <c r="U241" s="15"/>
      <c r="Y241" s="18"/>
      <c r="Z241" s="13"/>
    </row>
    <row r="242" spans="1:26" x14ac:dyDescent="0.25">
      <c r="B242" s="18"/>
      <c r="C242" s="18"/>
      <c r="D242" s="14"/>
      <c r="E242" s="14"/>
      <c r="F242" s="14"/>
      <c r="G242" s="14"/>
      <c r="H242" s="14"/>
      <c r="U242" s="15"/>
      <c r="Y242" s="18"/>
      <c r="Z242" s="13"/>
    </row>
    <row r="243" spans="1:26" x14ac:dyDescent="0.25">
      <c r="B243" s="18"/>
      <c r="C243" s="18"/>
      <c r="D243" s="14"/>
      <c r="E243" s="14"/>
      <c r="F243" s="14"/>
      <c r="G243" s="14"/>
      <c r="H243" s="14"/>
      <c r="U243" s="15"/>
      <c r="Y243" s="18"/>
      <c r="Z243" s="13"/>
    </row>
    <row r="244" spans="1:26" x14ac:dyDescent="0.25">
      <c r="B244" s="18"/>
      <c r="C244" s="18"/>
      <c r="D244" s="14"/>
      <c r="E244" s="14"/>
      <c r="F244" s="14"/>
      <c r="G244" s="14"/>
      <c r="H244" s="14"/>
      <c r="U244" s="15"/>
      <c r="Y244" s="18"/>
      <c r="Z244" s="13"/>
    </row>
    <row r="245" spans="1:26" x14ac:dyDescent="0.25">
      <c r="A245" s="93" t="s">
        <v>6</v>
      </c>
      <c r="B245" s="93"/>
      <c r="C245" s="93"/>
      <c r="D245" s="93"/>
      <c r="E245" s="93"/>
      <c r="F245" s="93"/>
      <c r="G245" s="93"/>
      <c r="H245" s="93"/>
      <c r="I245" s="93" t="s">
        <v>12</v>
      </c>
      <c r="J245" s="93"/>
      <c r="K245" s="93"/>
      <c r="L245" s="93"/>
      <c r="M245" s="93"/>
      <c r="N245" s="93"/>
      <c r="O245" s="93"/>
      <c r="P245" s="93"/>
      <c r="Q245" s="93"/>
      <c r="R245" s="93"/>
      <c r="S245" s="93"/>
      <c r="T245" s="93"/>
      <c r="U245" s="93" t="s">
        <v>27</v>
      </c>
      <c r="V245" s="93"/>
      <c r="W245" s="93"/>
      <c r="X245" s="93"/>
      <c r="Y245" s="93"/>
      <c r="Z245" s="94" t="s">
        <v>32</v>
      </c>
    </row>
    <row r="246" spans="1:26" x14ac:dyDescent="0.25">
      <c r="A246" s="93"/>
      <c r="B246" s="93"/>
      <c r="C246" s="93"/>
      <c r="D246" s="93"/>
      <c r="E246" s="93"/>
      <c r="F246" s="93"/>
      <c r="G246" s="93"/>
      <c r="H246" s="93"/>
      <c r="I246" s="93" t="s">
        <v>13</v>
      </c>
      <c r="J246" s="93"/>
      <c r="K246" s="93"/>
      <c r="L246" s="93" t="s">
        <v>14</v>
      </c>
      <c r="M246" s="93"/>
      <c r="N246" s="93"/>
      <c r="O246" s="93"/>
      <c r="P246" s="93"/>
      <c r="Q246" s="93"/>
      <c r="R246" s="93"/>
      <c r="S246" s="93"/>
      <c r="T246" s="93"/>
      <c r="U246" s="94" t="s">
        <v>28</v>
      </c>
      <c r="V246" s="94" t="s">
        <v>29</v>
      </c>
      <c r="W246" s="94" t="s">
        <v>266</v>
      </c>
      <c r="X246" s="93" t="s">
        <v>30</v>
      </c>
      <c r="Y246" s="93" t="s">
        <v>31</v>
      </c>
      <c r="Z246" s="94"/>
    </row>
    <row r="247" spans="1:26" ht="31.5" x14ac:dyDescent="0.25">
      <c r="A247" s="22" t="s">
        <v>3</v>
      </c>
      <c r="B247" s="2" t="s">
        <v>4</v>
      </c>
      <c r="C247" s="2" t="s">
        <v>5</v>
      </c>
      <c r="D247" s="5" t="s">
        <v>7</v>
      </c>
      <c r="E247" s="5" t="s">
        <v>8</v>
      </c>
      <c r="F247" s="5" t="s">
        <v>9</v>
      </c>
      <c r="G247" s="5" t="s">
        <v>10</v>
      </c>
      <c r="H247" s="5" t="s">
        <v>11</v>
      </c>
      <c r="I247" s="3" t="s">
        <v>15</v>
      </c>
      <c r="J247" s="3" t="s">
        <v>16</v>
      </c>
      <c r="K247" s="3" t="s">
        <v>17</v>
      </c>
      <c r="L247" s="3" t="s">
        <v>18</v>
      </c>
      <c r="M247" s="3" t="s">
        <v>19</v>
      </c>
      <c r="N247" s="3" t="s">
        <v>20</v>
      </c>
      <c r="O247" s="3" t="s">
        <v>21</v>
      </c>
      <c r="P247" s="3" t="s">
        <v>22</v>
      </c>
      <c r="Q247" s="3" t="s">
        <v>23</v>
      </c>
      <c r="R247" s="3" t="s">
        <v>24</v>
      </c>
      <c r="S247" s="3" t="s">
        <v>25</v>
      </c>
      <c r="T247" s="3" t="s">
        <v>26</v>
      </c>
      <c r="U247" s="94"/>
      <c r="V247" s="94"/>
      <c r="W247" s="94"/>
      <c r="X247" s="93"/>
      <c r="Y247" s="93"/>
      <c r="Z247" s="94"/>
    </row>
    <row r="248" spans="1:26" ht="47.25" x14ac:dyDescent="0.25">
      <c r="A248" s="30">
        <v>6</v>
      </c>
      <c r="B248" s="31" t="s">
        <v>144</v>
      </c>
      <c r="C248" s="31" t="s">
        <v>145</v>
      </c>
      <c r="D248" s="32">
        <v>50000</v>
      </c>
      <c r="E248" s="32"/>
      <c r="F248" s="32"/>
      <c r="G248" s="32">
        <v>49780</v>
      </c>
      <c r="H248" s="32">
        <f t="shared" si="22"/>
        <v>220</v>
      </c>
      <c r="I248" s="33"/>
      <c r="J248" s="33"/>
      <c r="K248" s="33"/>
      <c r="L248" s="33"/>
      <c r="M248" s="33"/>
      <c r="N248" s="33"/>
      <c r="O248" s="33"/>
      <c r="P248" s="33"/>
      <c r="Q248" s="33"/>
      <c r="R248" s="33"/>
      <c r="S248" s="33"/>
      <c r="T248" s="33"/>
      <c r="U248" s="34" t="s">
        <v>33</v>
      </c>
      <c r="V248" s="33"/>
      <c r="W248" s="33"/>
      <c r="X248" s="33"/>
      <c r="Y248" s="31" t="s">
        <v>142</v>
      </c>
      <c r="Z248" s="90" t="s">
        <v>136</v>
      </c>
    </row>
    <row r="249" spans="1:26" ht="47.25" x14ac:dyDescent="0.25">
      <c r="A249" s="6">
        <v>7</v>
      </c>
      <c r="B249" s="7" t="s">
        <v>146</v>
      </c>
      <c r="C249" s="7" t="s">
        <v>147</v>
      </c>
      <c r="D249" s="8">
        <v>200000</v>
      </c>
      <c r="E249" s="8"/>
      <c r="F249" s="8"/>
      <c r="G249" s="8">
        <v>199630</v>
      </c>
      <c r="H249" s="8">
        <f t="shared" si="22"/>
        <v>370</v>
      </c>
      <c r="I249" s="9"/>
      <c r="J249" s="9"/>
      <c r="K249" s="9"/>
      <c r="L249" s="9"/>
      <c r="M249" s="9"/>
      <c r="N249" s="9"/>
      <c r="O249" s="9"/>
      <c r="P249" s="9"/>
      <c r="Q249" s="9"/>
      <c r="R249" s="9"/>
      <c r="S249" s="9"/>
      <c r="T249" s="9"/>
      <c r="U249" s="10" t="s">
        <v>33</v>
      </c>
      <c r="V249" s="53"/>
      <c r="W249" s="10"/>
      <c r="X249" s="9"/>
      <c r="Y249" s="7" t="s">
        <v>142</v>
      </c>
      <c r="Z249" s="11" t="s">
        <v>136</v>
      </c>
    </row>
    <row r="250" spans="1:26" ht="47.25" x14ac:dyDescent="0.25">
      <c r="A250" s="6">
        <v>8</v>
      </c>
      <c r="B250" s="7" t="s">
        <v>148</v>
      </c>
      <c r="C250" s="7" t="s">
        <v>149</v>
      </c>
      <c r="D250" s="8">
        <v>70000</v>
      </c>
      <c r="E250" s="8"/>
      <c r="F250" s="8"/>
      <c r="G250" s="8">
        <v>69336</v>
      </c>
      <c r="H250" s="8">
        <f t="shared" si="22"/>
        <v>664</v>
      </c>
      <c r="I250" s="9"/>
      <c r="J250" s="9"/>
      <c r="K250" s="9"/>
      <c r="L250" s="9"/>
      <c r="M250" s="9"/>
      <c r="N250" s="9"/>
      <c r="O250" s="9"/>
      <c r="P250" s="9"/>
      <c r="Q250" s="9"/>
      <c r="R250" s="9"/>
      <c r="S250" s="9"/>
      <c r="T250" s="9"/>
      <c r="U250" s="10" t="s">
        <v>33</v>
      </c>
      <c r="V250" s="9"/>
      <c r="W250" s="9"/>
      <c r="X250" s="9"/>
      <c r="Y250" s="7" t="s">
        <v>142</v>
      </c>
      <c r="Z250" s="11" t="s">
        <v>136</v>
      </c>
    </row>
    <row r="251" spans="1:26" ht="47.25" x14ac:dyDescent="0.25">
      <c r="A251" s="6">
        <v>9</v>
      </c>
      <c r="B251" s="7" t="s">
        <v>150</v>
      </c>
      <c r="C251" s="11" t="s">
        <v>151</v>
      </c>
      <c r="D251" s="8">
        <v>170000</v>
      </c>
      <c r="E251" s="8"/>
      <c r="F251" s="8"/>
      <c r="G251" s="8">
        <v>168736</v>
      </c>
      <c r="H251" s="8">
        <f t="shared" ref="H251:H252" si="23">+D251+E251-F251-G251</f>
        <v>1264</v>
      </c>
      <c r="I251" s="9"/>
      <c r="J251" s="9"/>
      <c r="K251" s="9"/>
      <c r="L251" s="9"/>
      <c r="M251" s="9"/>
      <c r="N251" s="9"/>
      <c r="O251" s="9"/>
      <c r="P251" s="9"/>
      <c r="Q251" s="9"/>
      <c r="R251" s="9"/>
      <c r="S251" s="9"/>
      <c r="T251" s="9"/>
      <c r="U251" s="10" t="s">
        <v>33</v>
      </c>
      <c r="V251" s="9"/>
      <c r="W251" s="10"/>
      <c r="X251" s="9"/>
      <c r="Y251" s="7" t="s">
        <v>142</v>
      </c>
      <c r="Z251" s="11" t="s">
        <v>136</v>
      </c>
    </row>
    <row r="252" spans="1:26" ht="126" x14ac:dyDescent="0.25">
      <c r="A252" s="6">
        <v>10</v>
      </c>
      <c r="B252" s="7" t="s">
        <v>153</v>
      </c>
      <c r="C252" s="7" t="s">
        <v>154</v>
      </c>
      <c r="D252" s="8">
        <v>81100</v>
      </c>
      <c r="E252" s="8"/>
      <c r="F252" s="8"/>
      <c r="G252" s="8"/>
      <c r="H252" s="8">
        <f t="shared" si="23"/>
        <v>81100</v>
      </c>
      <c r="I252" s="9"/>
      <c r="J252" s="9"/>
      <c r="K252" s="9"/>
      <c r="L252" s="9"/>
      <c r="M252" s="9"/>
      <c r="N252" s="9"/>
      <c r="O252" s="9"/>
      <c r="P252" s="9"/>
      <c r="Q252" s="9"/>
      <c r="R252" s="9"/>
      <c r="S252" s="9"/>
      <c r="T252" s="9"/>
      <c r="U252" s="9"/>
      <c r="V252" s="9"/>
      <c r="W252" s="10" t="s">
        <v>33</v>
      </c>
      <c r="X252" s="10"/>
      <c r="Y252" s="11" t="s">
        <v>257</v>
      </c>
      <c r="Z252" s="11" t="s">
        <v>136</v>
      </c>
    </row>
    <row r="253" spans="1:26" x14ac:dyDescent="0.25">
      <c r="A253" s="6"/>
      <c r="B253" s="19" t="s">
        <v>152</v>
      </c>
      <c r="C253" s="9"/>
      <c r="D253" s="42">
        <f>SUM(D234:D235,D236:D250,D251:D252)</f>
        <v>1971100</v>
      </c>
      <c r="E253" s="42">
        <f>SUM(E234:E235,E236:E250,E251:E252)</f>
        <v>0</v>
      </c>
      <c r="F253" s="42">
        <f>SUM(F234:F235,F236:F250,F251:F252)</f>
        <v>30000</v>
      </c>
      <c r="G253" s="42">
        <f>SUM(G234:G235,G236:G250,G251:G252)</f>
        <v>1786618</v>
      </c>
      <c r="H253" s="42">
        <f>SUM(H234:H235,H236:H250,H251:H252)</f>
        <v>154482</v>
      </c>
      <c r="I253" s="9"/>
      <c r="J253" s="9"/>
      <c r="K253" s="9"/>
      <c r="L253" s="9"/>
      <c r="M253" s="9"/>
      <c r="N253" s="9"/>
      <c r="O253" s="9"/>
      <c r="P253" s="9"/>
      <c r="Q253" s="9"/>
      <c r="R253" s="9"/>
      <c r="S253" s="9"/>
      <c r="T253" s="9"/>
      <c r="U253" s="9"/>
      <c r="V253" s="9"/>
      <c r="W253" s="9"/>
      <c r="X253" s="9"/>
      <c r="Y253" s="9"/>
      <c r="Z253" s="9"/>
    </row>
    <row r="254" spans="1:26" x14ac:dyDescent="0.25">
      <c r="B254" s="78"/>
      <c r="D254" s="79"/>
      <c r="E254" s="79"/>
      <c r="F254" s="79"/>
      <c r="G254" s="79"/>
      <c r="H254" s="79"/>
    </row>
    <row r="255" spans="1:26" x14ac:dyDescent="0.25">
      <c r="B255" s="78"/>
      <c r="D255" s="79"/>
      <c r="E255" s="79"/>
      <c r="F255" s="79"/>
      <c r="G255" s="79"/>
      <c r="I255" s="92" t="s">
        <v>40</v>
      </c>
      <c r="J255" s="92"/>
      <c r="K255" s="92"/>
      <c r="L255" s="92"/>
      <c r="M255" s="92"/>
      <c r="N255" s="92"/>
      <c r="O255" s="92"/>
      <c r="P255" s="92"/>
      <c r="Q255" s="92"/>
      <c r="R255" s="92"/>
      <c r="S255" s="92"/>
      <c r="T255" s="92"/>
    </row>
    <row r="256" spans="1:26" x14ac:dyDescent="0.25">
      <c r="B256" s="78"/>
      <c r="D256" s="79"/>
      <c r="E256" s="79"/>
      <c r="F256" s="79"/>
      <c r="G256" s="79"/>
      <c r="I256" s="92" t="s">
        <v>41</v>
      </c>
      <c r="J256" s="92"/>
      <c r="K256" s="92"/>
      <c r="L256" s="92"/>
      <c r="M256" s="92"/>
      <c r="N256" s="92"/>
      <c r="O256" s="92"/>
      <c r="P256" s="92"/>
      <c r="Q256" s="92"/>
      <c r="R256" s="92"/>
      <c r="S256" s="92"/>
      <c r="T256" s="92"/>
    </row>
    <row r="257" spans="1:26" x14ac:dyDescent="0.25">
      <c r="B257" s="78"/>
      <c r="D257" s="79"/>
      <c r="E257" s="79"/>
      <c r="F257" s="79"/>
      <c r="G257" s="79"/>
      <c r="H257" s="79"/>
    </row>
    <row r="258" spans="1:26" x14ac:dyDescent="0.25">
      <c r="B258" s="78"/>
      <c r="D258" s="79"/>
      <c r="E258" s="79"/>
      <c r="F258" s="79"/>
      <c r="G258" s="79"/>
      <c r="H258" s="79"/>
    </row>
    <row r="259" spans="1:26" x14ac:dyDescent="0.25">
      <c r="B259" s="78"/>
      <c r="D259" s="79"/>
      <c r="E259" s="79"/>
      <c r="F259" s="79"/>
      <c r="G259" s="79"/>
      <c r="H259" s="79"/>
    </row>
    <row r="260" spans="1:26" x14ac:dyDescent="0.25">
      <c r="B260" s="78"/>
      <c r="D260" s="79"/>
      <c r="E260" s="79"/>
      <c r="F260" s="79"/>
      <c r="G260" s="79"/>
      <c r="H260" s="79"/>
    </row>
    <row r="261" spans="1:26" x14ac:dyDescent="0.25">
      <c r="B261" s="78"/>
      <c r="D261" s="79"/>
      <c r="E261" s="79"/>
      <c r="F261" s="79"/>
      <c r="G261" s="79"/>
      <c r="H261" s="79"/>
    </row>
    <row r="262" spans="1:26" x14ac:dyDescent="0.25">
      <c r="B262" s="78"/>
      <c r="D262" s="79"/>
      <c r="E262" s="79"/>
      <c r="F262" s="79"/>
      <c r="G262" s="79"/>
      <c r="H262" s="79"/>
    </row>
    <row r="263" spans="1:26" x14ac:dyDescent="0.25">
      <c r="B263" s="78"/>
      <c r="D263" s="79"/>
      <c r="E263" s="79"/>
      <c r="F263" s="79"/>
      <c r="G263" s="79"/>
      <c r="H263" s="79"/>
    </row>
    <row r="264" spans="1:26" x14ac:dyDescent="0.25">
      <c r="B264" s="78"/>
      <c r="D264" s="79"/>
      <c r="E264" s="79"/>
      <c r="F264" s="79"/>
      <c r="G264" s="79"/>
      <c r="H264" s="79"/>
    </row>
    <row r="265" spans="1:26" x14ac:dyDescent="0.25">
      <c r="B265" s="40" t="s">
        <v>155</v>
      </c>
    </row>
    <row r="266" spans="1:26" x14ac:dyDescent="0.25">
      <c r="A266" s="93" t="s">
        <v>6</v>
      </c>
      <c r="B266" s="93"/>
      <c r="C266" s="93"/>
      <c r="D266" s="93"/>
      <c r="E266" s="93"/>
      <c r="F266" s="93"/>
      <c r="G266" s="93"/>
      <c r="H266" s="93"/>
      <c r="I266" s="93" t="s">
        <v>12</v>
      </c>
      <c r="J266" s="93"/>
      <c r="K266" s="93"/>
      <c r="L266" s="93"/>
      <c r="M266" s="93"/>
      <c r="N266" s="93"/>
      <c r="O266" s="93"/>
      <c r="P266" s="93"/>
      <c r="Q266" s="93"/>
      <c r="R266" s="93"/>
      <c r="S266" s="93"/>
      <c r="T266" s="93"/>
      <c r="U266" s="93" t="s">
        <v>27</v>
      </c>
      <c r="V266" s="93"/>
      <c r="W266" s="93"/>
      <c r="X266" s="93"/>
      <c r="Y266" s="93"/>
      <c r="Z266" s="94" t="s">
        <v>32</v>
      </c>
    </row>
    <row r="267" spans="1:26" ht="15.75" customHeight="1" x14ac:dyDescent="0.25">
      <c r="A267" s="93"/>
      <c r="B267" s="93"/>
      <c r="C267" s="93"/>
      <c r="D267" s="93"/>
      <c r="E267" s="93"/>
      <c r="F267" s="93"/>
      <c r="G267" s="93"/>
      <c r="H267" s="93"/>
      <c r="I267" s="93" t="s">
        <v>13</v>
      </c>
      <c r="J267" s="93"/>
      <c r="K267" s="93"/>
      <c r="L267" s="93" t="s">
        <v>14</v>
      </c>
      <c r="M267" s="93"/>
      <c r="N267" s="93"/>
      <c r="O267" s="93"/>
      <c r="P267" s="93"/>
      <c r="Q267" s="93"/>
      <c r="R267" s="93"/>
      <c r="S267" s="93"/>
      <c r="T267" s="93"/>
      <c r="U267" s="94" t="s">
        <v>28</v>
      </c>
      <c r="V267" s="94" t="s">
        <v>29</v>
      </c>
      <c r="W267" s="94" t="s">
        <v>266</v>
      </c>
      <c r="X267" s="93" t="s">
        <v>30</v>
      </c>
      <c r="Y267" s="93" t="s">
        <v>31</v>
      </c>
      <c r="Z267" s="94"/>
    </row>
    <row r="268" spans="1:26" ht="31.5" x14ac:dyDescent="0.25">
      <c r="A268" s="22" t="s">
        <v>3</v>
      </c>
      <c r="B268" s="2" t="s">
        <v>4</v>
      </c>
      <c r="C268" s="2" t="s">
        <v>5</v>
      </c>
      <c r="D268" s="5" t="s">
        <v>7</v>
      </c>
      <c r="E268" s="5" t="s">
        <v>8</v>
      </c>
      <c r="F268" s="5" t="s">
        <v>9</v>
      </c>
      <c r="G268" s="5" t="s">
        <v>10</v>
      </c>
      <c r="H268" s="5" t="s">
        <v>11</v>
      </c>
      <c r="I268" s="3" t="s">
        <v>15</v>
      </c>
      <c r="J268" s="3" t="s">
        <v>16</v>
      </c>
      <c r="K268" s="3" t="s">
        <v>17</v>
      </c>
      <c r="L268" s="3" t="s">
        <v>18</v>
      </c>
      <c r="M268" s="3" t="s">
        <v>19</v>
      </c>
      <c r="N268" s="3" t="s">
        <v>20</v>
      </c>
      <c r="O268" s="3" t="s">
        <v>21</v>
      </c>
      <c r="P268" s="3" t="s">
        <v>22</v>
      </c>
      <c r="Q268" s="3" t="s">
        <v>23</v>
      </c>
      <c r="R268" s="3" t="s">
        <v>24</v>
      </c>
      <c r="S268" s="3" t="s">
        <v>25</v>
      </c>
      <c r="T268" s="3" t="s">
        <v>26</v>
      </c>
      <c r="U268" s="94"/>
      <c r="V268" s="94"/>
      <c r="W268" s="94"/>
      <c r="X268" s="93"/>
      <c r="Y268" s="93"/>
      <c r="Z268" s="94"/>
    </row>
    <row r="269" spans="1:26" ht="157.5" x14ac:dyDescent="0.25">
      <c r="A269" s="6">
        <v>1</v>
      </c>
      <c r="B269" s="7" t="s">
        <v>156</v>
      </c>
      <c r="C269" s="11" t="s">
        <v>157</v>
      </c>
      <c r="D269" s="8">
        <v>60000</v>
      </c>
      <c r="E269" s="8"/>
      <c r="F269" s="8">
        <v>60000</v>
      </c>
      <c r="G269" s="8"/>
      <c r="H269" s="8">
        <f t="shared" ref="H269" si="24">+D269+E269-F269-G269</f>
        <v>0</v>
      </c>
      <c r="I269" s="9"/>
      <c r="J269" s="9"/>
      <c r="K269" s="9"/>
      <c r="L269" s="9"/>
      <c r="M269" s="9"/>
      <c r="N269" s="9"/>
      <c r="O269" s="9"/>
      <c r="P269" s="9"/>
      <c r="Q269" s="9"/>
      <c r="R269" s="9"/>
      <c r="S269" s="9"/>
      <c r="T269" s="9"/>
      <c r="U269" s="9"/>
      <c r="V269" s="9"/>
      <c r="W269" s="10" t="s">
        <v>33</v>
      </c>
      <c r="X269" s="9"/>
      <c r="Y269" s="7" t="s">
        <v>258</v>
      </c>
      <c r="Z269" s="11" t="s">
        <v>100</v>
      </c>
    </row>
    <row r="270" spans="1:26" ht="141.75" x14ac:dyDescent="0.25">
      <c r="A270" s="6">
        <v>2</v>
      </c>
      <c r="B270" s="7" t="s">
        <v>158</v>
      </c>
      <c r="C270" s="11" t="s">
        <v>159</v>
      </c>
      <c r="D270" s="8">
        <v>660000</v>
      </c>
      <c r="E270" s="8"/>
      <c r="F270" s="8">
        <v>95000</v>
      </c>
      <c r="G270" s="8">
        <v>564764</v>
      </c>
      <c r="H270" s="8">
        <f t="shared" ref="H270:H279" si="25">+D270+E270-F270-G270</f>
        <v>236</v>
      </c>
      <c r="I270" s="9"/>
      <c r="J270" s="9"/>
      <c r="K270" s="9"/>
      <c r="L270" s="9"/>
      <c r="M270" s="9"/>
      <c r="N270" s="9"/>
      <c r="O270" s="9"/>
      <c r="P270" s="9"/>
      <c r="Q270" s="9"/>
      <c r="R270" s="9"/>
      <c r="S270" s="9"/>
      <c r="T270" s="9"/>
      <c r="U270" s="10" t="s">
        <v>33</v>
      </c>
      <c r="V270" s="9"/>
      <c r="W270" s="9"/>
      <c r="X270" s="9"/>
      <c r="Y270" s="7" t="s">
        <v>160</v>
      </c>
      <c r="Z270" s="11" t="s">
        <v>100</v>
      </c>
    </row>
    <row r="271" spans="1:26" ht="141.75" x14ac:dyDescent="0.25">
      <c r="A271" s="84">
        <v>3</v>
      </c>
      <c r="B271" s="85" t="s">
        <v>161</v>
      </c>
      <c r="C271" s="85" t="s">
        <v>162</v>
      </c>
      <c r="D271" s="86">
        <v>30000</v>
      </c>
      <c r="E271" s="86">
        <v>20000</v>
      </c>
      <c r="F271" s="86">
        <v>2000</v>
      </c>
      <c r="G271" s="86">
        <v>47630</v>
      </c>
      <c r="H271" s="86">
        <f t="shared" si="25"/>
        <v>370</v>
      </c>
      <c r="I271" s="87"/>
      <c r="J271" s="87"/>
      <c r="K271" s="87"/>
      <c r="L271" s="87"/>
      <c r="M271" s="87"/>
      <c r="N271" s="87"/>
      <c r="O271" s="87"/>
      <c r="P271" s="87"/>
      <c r="Q271" s="87"/>
      <c r="R271" s="87"/>
      <c r="S271" s="87"/>
      <c r="T271" s="87"/>
      <c r="U271" s="88" t="s">
        <v>33</v>
      </c>
      <c r="V271" s="87"/>
      <c r="W271" s="87"/>
      <c r="X271" s="87"/>
      <c r="Y271" s="85" t="s">
        <v>160</v>
      </c>
      <c r="Z271" s="89" t="s">
        <v>100</v>
      </c>
    </row>
    <row r="272" spans="1:26" x14ac:dyDescent="0.25">
      <c r="B272" s="18"/>
      <c r="C272" s="18"/>
      <c r="D272" s="14"/>
      <c r="E272" s="14"/>
      <c r="F272" s="14"/>
      <c r="G272" s="14"/>
      <c r="I272" s="92" t="s">
        <v>40</v>
      </c>
      <c r="J272" s="92"/>
      <c r="K272" s="92"/>
      <c r="L272" s="92"/>
      <c r="M272" s="92"/>
      <c r="N272" s="92"/>
      <c r="O272" s="92"/>
      <c r="P272" s="92"/>
      <c r="Q272" s="92"/>
      <c r="R272" s="92"/>
      <c r="S272" s="92"/>
      <c r="T272" s="92"/>
      <c r="U272" s="15"/>
      <c r="Y272" s="18"/>
      <c r="Z272" s="13"/>
    </row>
    <row r="273" spans="1:26" x14ac:dyDescent="0.25">
      <c r="B273" s="18"/>
      <c r="C273" s="18"/>
      <c r="D273" s="14"/>
      <c r="E273" s="14"/>
      <c r="F273" s="14"/>
      <c r="G273" s="14"/>
      <c r="I273" s="92" t="s">
        <v>41</v>
      </c>
      <c r="J273" s="92"/>
      <c r="K273" s="92"/>
      <c r="L273" s="92"/>
      <c r="M273" s="92"/>
      <c r="N273" s="92"/>
      <c r="O273" s="92"/>
      <c r="P273" s="92"/>
      <c r="Q273" s="92"/>
      <c r="R273" s="92"/>
      <c r="S273" s="92"/>
      <c r="T273" s="92"/>
      <c r="U273" s="15"/>
      <c r="Y273" s="18"/>
      <c r="Z273" s="13"/>
    </row>
    <row r="274" spans="1:26" x14ac:dyDescent="0.25">
      <c r="B274" s="18"/>
      <c r="C274" s="18"/>
      <c r="D274" s="14"/>
      <c r="E274" s="14"/>
      <c r="F274" s="14"/>
      <c r="G274" s="14"/>
      <c r="H274" s="14"/>
      <c r="U274" s="15"/>
      <c r="Y274" s="18"/>
      <c r="Z274" s="13"/>
    </row>
    <row r="275" spans="1:26" x14ac:dyDescent="0.25">
      <c r="B275" s="18"/>
      <c r="C275" s="18"/>
      <c r="D275" s="14"/>
      <c r="E275" s="14"/>
      <c r="F275" s="14"/>
      <c r="G275" s="14"/>
      <c r="H275" s="14"/>
      <c r="U275" s="15"/>
      <c r="Y275" s="18"/>
      <c r="Z275" s="13"/>
    </row>
    <row r="276" spans="1:26" x14ac:dyDescent="0.25">
      <c r="A276" s="93" t="s">
        <v>6</v>
      </c>
      <c r="B276" s="93"/>
      <c r="C276" s="93"/>
      <c r="D276" s="93"/>
      <c r="E276" s="93"/>
      <c r="F276" s="93"/>
      <c r="G276" s="93"/>
      <c r="H276" s="93"/>
      <c r="I276" s="93" t="s">
        <v>12</v>
      </c>
      <c r="J276" s="93"/>
      <c r="K276" s="93"/>
      <c r="L276" s="93"/>
      <c r="M276" s="93"/>
      <c r="N276" s="93"/>
      <c r="O276" s="93"/>
      <c r="P276" s="93"/>
      <c r="Q276" s="93"/>
      <c r="R276" s="93"/>
      <c r="S276" s="93"/>
      <c r="T276" s="93"/>
      <c r="U276" s="93" t="s">
        <v>27</v>
      </c>
      <c r="V276" s="93"/>
      <c r="W276" s="93"/>
      <c r="X276" s="93"/>
      <c r="Y276" s="93"/>
      <c r="Z276" s="94" t="s">
        <v>32</v>
      </c>
    </row>
    <row r="277" spans="1:26" x14ac:dyDescent="0.25">
      <c r="A277" s="93"/>
      <c r="B277" s="93"/>
      <c r="C277" s="93"/>
      <c r="D277" s="93"/>
      <c r="E277" s="93"/>
      <c r="F277" s="93"/>
      <c r="G277" s="93"/>
      <c r="H277" s="93"/>
      <c r="I277" s="93" t="s">
        <v>13</v>
      </c>
      <c r="J277" s="93"/>
      <c r="K277" s="93"/>
      <c r="L277" s="93" t="s">
        <v>14</v>
      </c>
      <c r="M277" s="93"/>
      <c r="N277" s="93"/>
      <c r="O277" s="93"/>
      <c r="P277" s="93"/>
      <c r="Q277" s="93"/>
      <c r="R277" s="93"/>
      <c r="S277" s="93"/>
      <c r="T277" s="93"/>
      <c r="U277" s="94" t="s">
        <v>28</v>
      </c>
      <c r="V277" s="94" t="s">
        <v>29</v>
      </c>
      <c r="W277" s="94" t="s">
        <v>266</v>
      </c>
      <c r="X277" s="93" t="s">
        <v>30</v>
      </c>
      <c r="Y277" s="93" t="s">
        <v>31</v>
      </c>
      <c r="Z277" s="94"/>
    </row>
    <row r="278" spans="1:26" ht="31.5" x14ac:dyDescent="0.25">
      <c r="A278" s="22" t="s">
        <v>3</v>
      </c>
      <c r="B278" s="2" t="s">
        <v>4</v>
      </c>
      <c r="C278" s="2" t="s">
        <v>5</v>
      </c>
      <c r="D278" s="5" t="s">
        <v>7</v>
      </c>
      <c r="E278" s="5" t="s">
        <v>8</v>
      </c>
      <c r="F278" s="5" t="s">
        <v>9</v>
      </c>
      <c r="G278" s="5" t="s">
        <v>10</v>
      </c>
      <c r="H278" s="5" t="s">
        <v>11</v>
      </c>
      <c r="I278" s="3" t="s">
        <v>15</v>
      </c>
      <c r="J278" s="3" t="s">
        <v>16</v>
      </c>
      <c r="K278" s="3" t="s">
        <v>17</v>
      </c>
      <c r="L278" s="3" t="s">
        <v>18</v>
      </c>
      <c r="M278" s="3" t="s">
        <v>19</v>
      </c>
      <c r="N278" s="3" t="s">
        <v>20</v>
      </c>
      <c r="O278" s="3" t="s">
        <v>21</v>
      </c>
      <c r="P278" s="3" t="s">
        <v>22</v>
      </c>
      <c r="Q278" s="3" t="s">
        <v>23</v>
      </c>
      <c r="R278" s="3" t="s">
        <v>24</v>
      </c>
      <c r="S278" s="3" t="s">
        <v>25</v>
      </c>
      <c r="T278" s="3" t="s">
        <v>26</v>
      </c>
      <c r="U278" s="94"/>
      <c r="V278" s="94"/>
      <c r="W278" s="94"/>
      <c r="X278" s="93"/>
      <c r="Y278" s="93"/>
      <c r="Z278" s="94"/>
    </row>
    <row r="279" spans="1:26" ht="173.25" x14ac:dyDescent="0.25">
      <c r="A279" s="30">
        <v>4</v>
      </c>
      <c r="B279" s="31" t="s">
        <v>163</v>
      </c>
      <c r="C279" s="31" t="s">
        <v>164</v>
      </c>
      <c r="D279" s="32">
        <v>20000</v>
      </c>
      <c r="E279" s="32"/>
      <c r="F279" s="32">
        <v>4000</v>
      </c>
      <c r="G279" s="32">
        <v>15294</v>
      </c>
      <c r="H279" s="32">
        <f t="shared" si="25"/>
        <v>706</v>
      </c>
      <c r="I279" s="33"/>
      <c r="J279" s="33"/>
      <c r="K279" s="33"/>
      <c r="L279" s="33"/>
      <c r="M279" s="33"/>
      <c r="N279" s="33"/>
      <c r="O279" s="33"/>
      <c r="P279" s="33"/>
      <c r="Q279" s="33"/>
      <c r="R279" s="33"/>
      <c r="S279" s="33"/>
      <c r="T279" s="33"/>
      <c r="U279" s="34" t="s">
        <v>33</v>
      </c>
      <c r="V279" s="33"/>
      <c r="W279" s="33"/>
      <c r="X279" s="33"/>
      <c r="Y279" s="31" t="s">
        <v>160</v>
      </c>
      <c r="Z279" s="90" t="s">
        <v>100</v>
      </c>
    </row>
    <row r="280" spans="1:26" x14ac:dyDescent="0.25">
      <c r="A280" s="6"/>
      <c r="B280" s="19" t="s">
        <v>165</v>
      </c>
      <c r="C280" s="9"/>
      <c r="D280" s="42">
        <f>SUM(D270:D279,D269)</f>
        <v>770000</v>
      </c>
      <c r="E280" s="42">
        <f>SUM(E270:E279,E269)</f>
        <v>20000</v>
      </c>
      <c r="F280" s="42">
        <f>SUM(F270:F279,F269)</f>
        <v>161000</v>
      </c>
      <c r="G280" s="42">
        <f>SUM(G270:G279,G269)</f>
        <v>627688</v>
      </c>
      <c r="H280" s="42">
        <f>SUM(H270:H279,H269)</f>
        <v>1312</v>
      </c>
      <c r="I280" s="9"/>
      <c r="J280" s="9"/>
      <c r="K280" s="9"/>
      <c r="L280" s="9"/>
      <c r="M280" s="9"/>
      <c r="N280" s="9"/>
      <c r="O280" s="9"/>
      <c r="P280" s="9"/>
      <c r="Q280" s="9"/>
      <c r="R280" s="9"/>
      <c r="S280" s="9"/>
      <c r="T280" s="9"/>
      <c r="U280" s="9"/>
      <c r="V280" s="9"/>
      <c r="W280" s="9"/>
      <c r="X280" s="9"/>
      <c r="Y280" s="9"/>
      <c r="Z280" s="9"/>
    </row>
    <row r="281" spans="1:26" x14ac:dyDescent="0.25">
      <c r="B281" s="40" t="s">
        <v>166</v>
      </c>
      <c r="I281" s="20"/>
      <c r="J281" s="20"/>
      <c r="K281" s="20"/>
      <c r="L281" s="20"/>
      <c r="M281" s="20"/>
      <c r="N281" s="20"/>
      <c r="O281" s="20"/>
      <c r="P281" s="20"/>
      <c r="Q281" s="20"/>
      <c r="R281" s="20"/>
      <c r="S281" s="20"/>
      <c r="T281" s="20"/>
    </row>
    <row r="282" spans="1:26" x14ac:dyDescent="0.25">
      <c r="A282" s="93" t="s">
        <v>6</v>
      </c>
      <c r="B282" s="93"/>
      <c r="C282" s="93"/>
      <c r="D282" s="93"/>
      <c r="E282" s="93"/>
      <c r="F282" s="93"/>
      <c r="G282" s="93"/>
      <c r="H282" s="93"/>
      <c r="I282" s="93" t="s">
        <v>12</v>
      </c>
      <c r="J282" s="93"/>
      <c r="K282" s="93"/>
      <c r="L282" s="93"/>
      <c r="M282" s="93"/>
      <c r="N282" s="93"/>
      <c r="O282" s="93"/>
      <c r="P282" s="93"/>
      <c r="Q282" s="93"/>
      <c r="R282" s="93"/>
      <c r="S282" s="93"/>
      <c r="T282" s="93"/>
      <c r="U282" s="93" t="s">
        <v>27</v>
      </c>
      <c r="V282" s="93"/>
      <c r="W282" s="93"/>
      <c r="X282" s="93"/>
      <c r="Y282" s="93"/>
      <c r="Z282" s="94" t="s">
        <v>32</v>
      </c>
    </row>
    <row r="283" spans="1:26" ht="15.75" customHeight="1" x14ac:dyDescent="0.25">
      <c r="A283" s="93"/>
      <c r="B283" s="93"/>
      <c r="C283" s="93"/>
      <c r="D283" s="93"/>
      <c r="E283" s="93"/>
      <c r="F283" s="93"/>
      <c r="G283" s="93"/>
      <c r="H283" s="93"/>
      <c r="I283" s="93" t="s">
        <v>13</v>
      </c>
      <c r="J283" s="93"/>
      <c r="K283" s="93"/>
      <c r="L283" s="93" t="s">
        <v>14</v>
      </c>
      <c r="M283" s="93"/>
      <c r="N283" s="93"/>
      <c r="O283" s="93"/>
      <c r="P283" s="93"/>
      <c r="Q283" s="93"/>
      <c r="R283" s="93"/>
      <c r="S283" s="93"/>
      <c r="T283" s="93"/>
      <c r="U283" s="94" t="s">
        <v>28</v>
      </c>
      <c r="V283" s="94" t="s">
        <v>29</v>
      </c>
      <c r="W283" s="94" t="s">
        <v>266</v>
      </c>
      <c r="X283" s="93" t="s">
        <v>30</v>
      </c>
      <c r="Y283" s="93" t="s">
        <v>31</v>
      </c>
      <c r="Z283" s="94"/>
    </row>
    <row r="284" spans="1:26" ht="31.5" x14ac:dyDescent="0.25">
      <c r="A284" s="22" t="s">
        <v>3</v>
      </c>
      <c r="B284" s="2" t="s">
        <v>4</v>
      </c>
      <c r="C284" s="2" t="s">
        <v>5</v>
      </c>
      <c r="D284" s="5" t="s">
        <v>7</v>
      </c>
      <c r="E284" s="5" t="s">
        <v>8</v>
      </c>
      <c r="F284" s="5" t="s">
        <v>9</v>
      </c>
      <c r="G284" s="5" t="s">
        <v>10</v>
      </c>
      <c r="H284" s="5" t="s">
        <v>11</v>
      </c>
      <c r="I284" s="3" t="s">
        <v>15</v>
      </c>
      <c r="J284" s="3" t="s">
        <v>16</v>
      </c>
      <c r="K284" s="3" t="s">
        <v>17</v>
      </c>
      <c r="L284" s="3" t="s">
        <v>18</v>
      </c>
      <c r="M284" s="3" t="s">
        <v>19</v>
      </c>
      <c r="N284" s="3" t="s">
        <v>20</v>
      </c>
      <c r="O284" s="3" t="s">
        <v>21</v>
      </c>
      <c r="P284" s="3" t="s">
        <v>22</v>
      </c>
      <c r="Q284" s="3" t="s">
        <v>23</v>
      </c>
      <c r="R284" s="3" t="s">
        <v>24</v>
      </c>
      <c r="S284" s="3" t="s">
        <v>25</v>
      </c>
      <c r="T284" s="3" t="s">
        <v>26</v>
      </c>
      <c r="U284" s="94"/>
      <c r="V284" s="94"/>
      <c r="W284" s="94"/>
      <c r="X284" s="93"/>
      <c r="Y284" s="93"/>
      <c r="Z284" s="94"/>
    </row>
    <row r="285" spans="1:26" ht="94.5" x14ac:dyDescent="0.25">
      <c r="A285" s="6">
        <v>1</v>
      </c>
      <c r="B285" s="11" t="s">
        <v>167</v>
      </c>
      <c r="C285" s="7" t="s">
        <v>168</v>
      </c>
      <c r="D285" s="8">
        <v>10000</v>
      </c>
      <c r="E285" s="8"/>
      <c r="F285" s="8"/>
      <c r="G285" s="8">
        <v>10000</v>
      </c>
      <c r="H285" s="8">
        <f t="shared" ref="H285:H286" si="26">+D285+E285-F285-G285</f>
        <v>0</v>
      </c>
      <c r="I285" s="9"/>
      <c r="J285" s="9"/>
      <c r="K285" s="9"/>
      <c r="L285" s="9"/>
      <c r="M285" s="9"/>
      <c r="N285" s="9"/>
      <c r="O285" s="9"/>
      <c r="P285" s="9"/>
      <c r="Q285" s="9"/>
      <c r="R285" s="9"/>
      <c r="S285" s="9"/>
      <c r="T285" s="9"/>
      <c r="U285" s="10" t="s">
        <v>33</v>
      </c>
      <c r="V285" s="9"/>
      <c r="W285" s="9"/>
      <c r="X285" s="9"/>
      <c r="Y285" s="7" t="s">
        <v>169</v>
      </c>
      <c r="Z285" s="11" t="s">
        <v>100</v>
      </c>
    </row>
    <row r="286" spans="1:26" ht="97.5" customHeight="1" x14ac:dyDescent="0.25">
      <c r="A286" s="6">
        <v>2</v>
      </c>
      <c r="B286" s="7" t="s">
        <v>170</v>
      </c>
      <c r="C286" s="11" t="s">
        <v>171</v>
      </c>
      <c r="D286" s="8">
        <v>10000</v>
      </c>
      <c r="E286" s="8"/>
      <c r="F286" s="8"/>
      <c r="G286" s="8">
        <v>10000</v>
      </c>
      <c r="H286" s="8">
        <f t="shared" si="26"/>
        <v>0</v>
      </c>
      <c r="I286" s="9"/>
      <c r="J286" s="9"/>
      <c r="K286" s="9"/>
      <c r="L286" s="9"/>
      <c r="M286" s="9"/>
      <c r="N286" s="9"/>
      <c r="O286" s="9"/>
      <c r="P286" s="9"/>
      <c r="Q286" s="9"/>
      <c r="R286" s="9"/>
      <c r="S286" s="9"/>
      <c r="T286" s="9"/>
      <c r="U286" s="10" t="s">
        <v>33</v>
      </c>
      <c r="V286" s="9"/>
      <c r="W286" s="9"/>
      <c r="X286" s="9"/>
      <c r="Y286" s="7" t="s">
        <v>169</v>
      </c>
      <c r="Z286" s="11" t="s">
        <v>100</v>
      </c>
    </row>
    <row r="287" spans="1:26" x14ac:dyDescent="0.25">
      <c r="A287" s="6"/>
      <c r="B287" s="44" t="s">
        <v>172</v>
      </c>
      <c r="C287" s="9"/>
      <c r="D287" s="42">
        <f>SUM(D285:D286)</f>
        <v>20000</v>
      </c>
      <c r="E287" s="42">
        <f t="shared" ref="E287:H287" si="27">SUM(E285:E286)</f>
        <v>0</v>
      </c>
      <c r="F287" s="42">
        <f t="shared" si="27"/>
        <v>0</v>
      </c>
      <c r="G287" s="42">
        <f t="shared" si="27"/>
        <v>20000</v>
      </c>
      <c r="H287" s="42">
        <f t="shared" si="27"/>
        <v>0</v>
      </c>
      <c r="I287" s="9"/>
      <c r="J287" s="9"/>
      <c r="K287" s="9"/>
      <c r="L287" s="9"/>
      <c r="M287" s="9"/>
      <c r="N287" s="9"/>
      <c r="O287" s="9"/>
      <c r="P287" s="9"/>
      <c r="Q287" s="9"/>
      <c r="R287" s="9"/>
      <c r="S287" s="9"/>
      <c r="T287" s="9"/>
      <c r="U287" s="9"/>
      <c r="V287" s="9"/>
      <c r="W287" s="9"/>
      <c r="X287" s="9"/>
      <c r="Y287" s="9"/>
      <c r="Z287" s="9"/>
    </row>
    <row r="289" spans="1:26" x14ac:dyDescent="0.25">
      <c r="B289" s="40" t="s">
        <v>173</v>
      </c>
    </row>
    <row r="290" spans="1:26" x14ac:dyDescent="0.25">
      <c r="A290" s="93" t="s">
        <v>6</v>
      </c>
      <c r="B290" s="93"/>
      <c r="C290" s="93"/>
      <c r="D290" s="93"/>
      <c r="E290" s="93"/>
      <c r="F290" s="93"/>
      <c r="G290" s="93"/>
      <c r="H290" s="93"/>
      <c r="I290" s="93" t="s">
        <v>12</v>
      </c>
      <c r="J290" s="93"/>
      <c r="K290" s="93"/>
      <c r="L290" s="93"/>
      <c r="M290" s="93"/>
      <c r="N290" s="93"/>
      <c r="O290" s="93"/>
      <c r="P290" s="93"/>
      <c r="Q290" s="93"/>
      <c r="R290" s="93"/>
      <c r="S290" s="93"/>
      <c r="T290" s="93"/>
      <c r="U290" s="93" t="s">
        <v>27</v>
      </c>
      <c r="V290" s="93"/>
      <c r="W290" s="93"/>
      <c r="X290" s="93"/>
      <c r="Y290" s="93"/>
      <c r="Z290" s="94" t="s">
        <v>32</v>
      </c>
    </row>
    <row r="291" spans="1:26" ht="15.75" customHeight="1" x14ac:dyDescent="0.25">
      <c r="A291" s="93"/>
      <c r="B291" s="93"/>
      <c r="C291" s="93"/>
      <c r="D291" s="93"/>
      <c r="E291" s="93"/>
      <c r="F291" s="93"/>
      <c r="G291" s="93"/>
      <c r="H291" s="93"/>
      <c r="I291" s="93" t="s">
        <v>13</v>
      </c>
      <c r="J291" s="93"/>
      <c r="K291" s="93"/>
      <c r="L291" s="93" t="s">
        <v>14</v>
      </c>
      <c r="M291" s="93"/>
      <c r="N291" s="93"/>
      <c r="O291" s="93"/>
      <c r="P291" s="93"/>
      <c r="Q291" s="93"/>
      <c r="R291" s="93"/>
      <c r="S291" s="93"/>
      <c r="T291" s="93"/>
      <c r="U291" s="94" t="s">
        <v>28</v>
      </c>
      <c r="V291" s="94" t="s">
        <v>29</v>
      </c>
      <c r="W291" s="94" t="s">
        <v>266</v>
      </c>
      <c r="X291" s="93" t="s">
        <v>30</v>
      </c>
      <c r="Y291" s="93" t="s">
        <v>31</v>
      </c>
      <c r="Z291" s="94"/>
    </row>
    <row r="292" spans="1:26" ht="31.5" x14ac:dyDescent="0.25">
      <c r="A292" s="22" t="s">
        <v>3</v>
      </c>
      <c r="B292" s="2" t="s">
        <v>4</v>
      </c>
      <c r="C292" s="2" t="s">
        <v>5</v>
      </c>
      <c r="D292" s="5" t="s">
        <v>7</v>
      </c>
      <c r="E292" s="5" t="s">
        <v>8</v>
      </c>
      <c r="F292" s="5" t="s">
        <v>9</v>
      </c>
      <c r="G292" s="5" t="s">
        <v>10</v>
      </c>
      <c r="H292" s="5" t="s">
        <v>11</v>
      </c>
      <c r="I292" s="3" t="s">
        <v>15</v>
      </c>
      <c r="J292" s="3" t="s">
        <v>16</v>
      </c>
      <c r="K292" s="3" t="s">
        <v>17</v>
      </c>
      <c r="L292" s="3" t="s">
        <v>18</v>
      </c>
      <c r="M292" s="3" t="s">
        <v>19</v>
      </c>
      <c r="N292" s="3" t="s">
        <v>20</v>
      </c>
      <c r="O292" s="3" t="s">
        <v>21</v>
      </c>
      <c r="P292" s="3" t="s">
        <v>22</v>
      </c>
      <c r="Q292" s="3" t="s">
        <v>23</v>
      </c>
      <c r="R292" s="3" t="s">
        <v>24</v>
      </c>
      <c r="S292" s="3" t="s">
        <v>25</v>
      </c>
      <c r="T292" s="3" t="s">
        <v>26</v>
      </c>
      <c r="U292" s="94"/>
      <c r="V292" s="94"/>
      <c r="W292" s="94"/>
      <c r="X292" s="93"/>
      <c r="Y292" s="93"/>
      <c r="Z292" s="94"/>
    </row>
    <row r="293" spans="1:26" ht="63" x14ac:dyDescent="0.25">
      <c r="A293" s="6">
        <v>1</v>
      </c>
      <c r="B293" s="11" t="s">
        <v>303</v>
      </c>
      <c r="C293" s="11" t="s">
        <v>304</v>
      </c>
      <c r="D293" s="8">
        <v>150000</v>
      </c>
      <c r="E293" s="8"/>
      <c r="F293" s="8"/>
      <c r="G293" s="8">
        <v>143729</v>
      </c>
      <c r="H293" s="8">
        <f t="shared" ref="H293:H294" si="28">+D293+E293-F293-G293</f>
        <v>6271</v>
      </c>
      <c r="I293" s="9"/>
      <c r="J293" s="9"/>
      <c r="K293" s="9"/>
      <c r="L293" s="9"/>
      <c r="M293" s="9"/>
      <c r="N293" s="9"/>
      <c r="O293" s="9"/>
      <c r="P293" s="9"/>
      <c r="Q293" s="9"/>
      <c r="R293" s="9"/>
      <c r="S293" s="9"/>
      <c r="T293" s="9"/>
      <c r="U293" s="10" t="s">
        <v>33</v>
      </c>
      <c r="V293" s="9"/>
      <c r="W293" s="9"/>
      <c r="X293" s="9"/>
      <c r="Y293" s="7" t="s">
        <v>160</v>
      </c>
      <c r="Z293" s="49" t="s">
        <v>104</v>
      </c>
    </row>
    <row r="294" spans="1:26" ht="63" x14ac:dyDescent="0.25">
      <c r="A294" s="6">
        <v>2</v>
      </c>
      <c r="B294" s="11" t="s">
        <v>174</v>
      </c>
      <c r="C294" s="11" t="s">
        <v>305</v>
      </c>
      <c r="D294" s="8">
        <v>100000</v>
      </c>
      <c r="E294" s="8">
        <v>50000</v>
      </c>
      <c r="F294" s="8"/>
      <c r="G294" s="8">
        <v>149550</v>
      </c>
      <c r="H294" s="8">
        <f t="shared" si="28"/>
        <v>450</v>
      </c>
      <c r="I294" s="9"/>
      <c r="J294" s="9"/>
      <c r="K294" s="9"/>
      <c r="L294" s="9"/>
      <c r="M294" s="9"/>
      <c r="N294" s="9"/>
      <c r="O294" s="9"/>
      <c r="P294" s="9"/>
      <c r="Q294" s="9"/>
      <c r="R294" s="9"/>
      <c r="S294" s="9"/>
      <c r="T294" s="9"/>
      <c r="U294" s="10" t="s">
        <v>33</v>
      </c>
      <c r="V294" s="10"/>
      <c r="W294" s="9"/>
      <c r="X294" s="9"/>
      <c r="Y294" s="7" t="s">
        <v>160</v>
      </c>
      <c r="Z294" s="49" t="s">
        <v>104</v>
      </c>
    </row>
    <row r="295" spans="1:26" ht="63" x14ac:dyDescent="0.25">
      <c r="A295" s="6">
        <v>3</v>
      </c>
      <c r="B295" s="11" t="s">
        <v>175</v>
      </c>
      <c r="C295" s="7" t="s">
        <v>176</v>
      </c>
      <c r="D295" s="8">
        <v>150000</v>
      </c>
      <c r="E295" s="8"/>
      <c r="F295" s="8"/>
      <c r="G295" s="8">
        <v>150000</v>
      </c>
      <c r="H295" s="8">
        <f>+D295+E295-F295-G295</f>
        <v>0</v>
      </c>
      <c r="I295" s="9"/>
      <c r="J295" s="9"/>
      <c r="K295" s="9"/>
      <c r="L295" s="9"/>
      <c r="M295" s="9"/>
      <c r="N295" s="9"/>
      <c r="O295" s="9"/>
      <c r="P295" s="9"/>
      <c r="Q295" s="9"/>
      <c r="R295" s="9"/>
      <c r="S295" s="9"/>
      <c r="T295" s="9"/>
      <c r="U295" s="10" t="s">
        <v>33</v>
      </c>
      <c r="V295" s="9"/>
      <c r="W295" s="10"/>
      <c r="X295" s="9"/>
      <c r="Y295" s="11" t="s">
        <v>99</v>
      </c>
      <c r="Z295" s="49" t="s">
        <v>104</v>
      </c>
    </row>
    <row r="296" spans="1:26" ht="141.75" x14ac:dyDescent="0.25">
      <c r="A296" s="6">
        <v>4</v>
      </c>
      <c r="B296" s="11" t="s">
        <v>177</v>
      </c>
      <c r="C296" s="7" t="s">
        <v>178</v>
      </c>
      <c r="D296" s="8">
        <v>20000</v>
      </c>
      <c r="E296" s="8"/>
      <c r="F296" s="8"/>
      <c r="G296" s="8">
        <v>19598</v>
      </c>
      <c r="H296" s="8">
        <f>+D296+E296-F296-G296</f>
        <v>402</v>
      </c>
      <c r="I296" s="9"/>
      <c r="J296" s="9"/>
      <c r="K296" s="9"/>
      <c r="L296" s="9"/>
      <c r="M296" s="9"/>
      <c r="N296" s="9"/>
      <c r="O296" s="9"/>
      <c r="P296" s="9"/>
      <c r="Q296" s="9"/>
      <c r="R296" s="9"/>
      <c r="S296" s="9"/>
      <c r="T296" s="9"/>
      <c r="U296" s="10" t="s">
        <v>33</v>
      </c>
      <c r="V296" s="9"/>
      <c r="W296" s="10"/>
      <c r="X296" s="9"/>
      <c r="Y296" s="11" t="s">
        <v>99</v>
      </c>
      <c r="Z296" s="49" t="s">
        <v>104</v>
      </c>
    </row>
    <row r="297" spans="1:26" ht="94.5" x14ac:dyDescent="0.25">
      <c r="A297" s="6">
        <v>5</v>
      </c>
      <c r="B297" s="7" t="s">
        <v>179</v>
      </c>
      <c r="C297" s="11" t="s">
        <v>180</v>
      </c>
      <c r="D297" s="8">
        <v>20000</v>
      </c>
      <c r="E297" s="8"/>
      <c r="F297" s="8">
        <v>20000</v>
      </c>
      <c r="G297" s="8"/>
      <c r="H297" s="8">
        <f>+D297+E297-F297-G297</f>
        <v>0</v>
      </c>
      <c r="I297" s="9"/>
      <c r="J297" s="9"/>
      <c r="K297" s="9"/>
      <c r="L297" s="9"/>
      <c r="M297" s="9"/>
      <c r="N297" s="9"/>
      <c r="O297" s="9"/>
      <c r="P297" s="9"/>
      <c r="Q297" s="9"/>
      <c r="R297" s="9"/>
      <c r="S297" s="9"/>
      <c r="T297" s="9"/>
      <c r="U297" s="9"/>
      <c r="V297" s="9"/>
      <c r="W297" s="10" t="s">
        <v>33</v>
      </c>
      <c r="X297" s="10"/>
      <c r="Y297" s="11" t="s">
        <v>181</v>
      </c>
      <c r="Z297" s="49" t="s">
        <v>104</v>
      </c>
    </row>
    <row r="298" spans="1:26" x14ac:dyDescent="0.25">
      <c r="B298" s="18"/>
      <c r="C298" s="13"/>
      <c r="D298" s="14"/>
      <c r="E298" s="14"/>
      <c r="F298" s="14"/>
      <c r="G298" s="14"/>
      <c r="H298" s="14"/>
      <c r="W298" s="15"/>
      <c r="X298" s="15"/>
      <c r="Y298" s="13"/>
      <c r="Z298" s="91"/>
    </row>
    <row r="299" spans="1:26" x14ac:dyDescent="0.25">
      <c r="A299" s="1"/>
      <c r="D299" s="1"/>
      <c r="E299" s="1"/>
      <c r="F299" s="1"/>
      <c r="G299" s="1"/>
      <c r="H299" s="1"/>
    </row>
    <row r="300" spans="1:26" x14ac:dyDescent="0.25">
      <c r="A300" s="93" t="s">
        <v>6</v>
      </c>
      <c r="B300" s="93"/>
      <c r="C300" s="93"/>
      <c r="D300" s="93"/>
      <c r="E300" s="93"/>
      <c r="F300" s="93"/>
      <c r="G300" s="93"/>
      <c r="H300" s="93"/>
      <c r="I300" s="93" t="s">
        <v>12</v>
      </c>
      <c r="J300" s="93"/>
      <c r="K300" s="93"/>
      <c r="L300" s="93"/>
      <c r="M300" s="93"/>
      <c r="N300" s="93"/>
      <c r="O300" s="93"/>
      <c r="P300" s="93"/>
      <c r="Q300" s="93"/>
      <c r="R300" s="93"/>
      <c r="S300" s="93"/>
      <c r="T300" s="93"/>
      <c r="U300" s="93" t="s">
        <v>27</v>
      </c>
      <c r="V300" s="93"/>
      <c r="W300" s="93"/>
      <c r="X300" s="93"/>
      <c r="Y300" s="93"/>
      <c r="Z300" s="94" t="s">
        <v>32</v>
      </c>
    </row>
    <row r="301" spans="1:26" x14ac:dyDescent="0.25">
      <c r="A301" s="93"/>
      <c r="B301" s="93"/>
      <c r="C301" s="93"/>
      <c r="D301" s="93"/>
      <c r="E301" s="93"/>
      <c r="F301" s="93"/>
      <c r="G301" s="93"/>
      <c r="H301" s="93"/>
      <c r="I301" s="93" t="s">
        <v>13</v>
      </c>
      <c r="J301" s="93"/>
      <c r="K301" s="93"/>
      <c r="L301" s="93" t="s">
        <v>14</v>
      </c>
      <c r="M301" s="93"/>
      <c r="N301" s="93"/>
      <c r="O301" s="93"/>
      <c r="P301" s="93"/>
      <c r="Q301" s="93"/>
      <c r="R301" s="93"/>
      <c r="S301" s="93"/>
      <c r="T301" s="93"/>
      <c r="U301" s="94" t="s">
        <v>28</v>
      </c>
      <c r="V301" s="94" t="s">
        <v>29</v>
      </c>
      <c r="W301" s="94" t="s">
        <v>266</v>
      </c>
      <c r="X301" s="93" t="s">
        <v>30</v>
      </c>
      <c r="Y301" s="93" t="s">
        <v>31</v>
      </c>
      <c r="Z301" s="94"/>
    </row>
    <row r="302" spans="1:26" ht="31.5" x14ac:dyDescent="0.25">
      <c r="A302" s="22" t="s">
        <v>3</v>
      </c>
      <c r="B302" s="2" t="s">
        <v>4</v>
      </c>
      <c r="C302" s="2" t="s">
        <v>5</v>
      </c>
      <c r="D302" s="5" t="s">
        <v>7</v>
      </c>
      <c r="E302" s="5" t="s">
        <v>8</v>
      </c>
      <c r="F302" s="5" t="s">
        <v>9</v>
      </c>
      <c r="G302" s="5" t="s">
        <v>10</v>
      </c>
      <c r="H302" s="5" t="s">
        <v>11</v>
      </c>
      <c r="I302" s="3" t="s">
        <v>15</v>
      </c>
      <c r="J302" s="3" t="s">
        <v>16</v>
      </c>
      <c r="K302" s="3" t="s">
        <v>17</v>
      </c>
      <c r="L302" s="3" t="s">
        <v>18</v>
      </c>
      <c r="M302" s="3" t="s">
        <v>19</v>
      </c>
      <c r="N302" s="3" t="s">
        <v>20</v>
      </c>
      <c r="O302" s="3" t="s">
        <v>21</v>
      </c>
      <c r="P302" s="3" t="s">
        <v>22</v>
      </c>
      <c r="Q302" s="3" t="s">
        <v>23</v>
      </c>
      <c r="R302" s="3" t="s">
        <v>24</v>
      </c>
      <c r="S302" s="3" t="s">
        <v>25</v>
      </c>
      <c r="T302" s="3" t="s">
        <v>26</v>
      </c>
      <c r="U302" s="94"/>
      <c r="V302" s="94"/>
      <c r="W302" s="94"/>
      <c r="X302" s="93"/>
      <c r="Y302" s="93"/>
      <c r="Z302" s="94"/>
    </row>
    <row r="303" spans="1:26" ht="78.75" x14ac:dyDescent="0.25">
      <c r="A303" s="6">
        <v>6</v>
      </c>
      <c r="B303" s="7" t="s">
        <v>182</v>
      </c>
      <c r="C303" s="11" t="s">
        <v>183</v>
      </c>
      <c r="D303" s="8">
        <v>20000</v>
      </c>
      <c r="E303" s="8">
        <v>60000</v>
      </c>
      <c r="F303" s="8"/>
      <c r="G303" s="8">
        <v>72903</v>
      </c>
      <c r="H303" s="8">
        <f>+D303+E303-F303-G303</f>
        <v>7097</v>
      </c>
      <c r="I303" s="9"/>
      <c r="J303" s="9"/>
      <c r="K303" s="9"/>
      <c r="L303" s="9"/>
      <c r="M303" s="9"/>
      <c r="N303" s="9"/>
      <c r="O303" s="9"/>
      <c r="P303" s="9"/>
      <c r="Q303" s="9"/>
      <c r="R303" s="9"/>
      <c r="S303" s="9"/>
      <c r="T303" s="9"/>
      <c r="U303" s="10" t="s">
        <v>33</v>
      </c>
      <c r="V303" s="9"/>
      <c r="W303" s="10"/>
      <c r="X303" s="9"/>
      <c r="Y303" s="11" t="s">
        <v>99</v>
      </c>
      <c r="Z303" s="49" t="s">
        <v>104</v>
      </c>
    </row>
    <row r="304" spans="1:26" ht="47.25" x14ac:dyDescent="0.25">
      <c r="A304" s="6">
        <v>7</v>
      </c>
      <c r="B304" s="11" t="s">
        <v>184</v>
      </c>
      <c r="C304" s="11" t="s">
        <v>185</v>
      </c>
      <c r="D304" s="48">
        <v>20000</v>
      </c>
      <c r="E304" s="48"/>
      <c r="F304" s="48"/>
      <c r="G304" s="48">
        <v>15560</v>
      </c>
      <c r="H304" s="48">
        <f>+D304+E304-F304-G304</f>
        <v>4440</v>
      </c>
      <c r="I304" s="9"/>
      <c r="J304" s="9"/>
      <c r="K304" s="9"/>
      <c r="L304" s="9"/>
      <c r="M304" s="9"/>
      <c r="N304" s="9"/>
      <c r="O304" s="9"/>
      <c r="P304" s="9"/>
      <c r="Q304" s="9"/>
      <c r="R304" s="9"/>
      <c r="S304" s="9"/>
      <c r="T304" s="9"/>
      <c r="U304" s="10" t="s">
        <v>33</v>
      </c>
      <c r="V304" s="9"/>
      <c r="W304" s="10"/>
      <c r="X304" s="9"/>
      <c r="Y304" s="11" t="s">
        <v>99</v>
      </c>
      <c r="Z304" s="49" t="s">
        <v>104</v>
      </c>
    </row>
    <row r="305" spans="1:26" ht="110.25" x14ac:dyDescent="0.25">
      <c r="A305" s="6">
        <v>8</v>
      </c>
      <c r="B305" s="11" t="s">
        <v>186</v>
      </c>
      <c r="C305" s="11" t="s">
        <v>187</v>
      </c>
      <c r="D305" s="8">
        <v>390000</v>
      </c>
      <c r="E305" s="8"/>
      <c r="F305" s="8"/>
      <c r="G305" s="8">
        <v>387681</v>
      </c>
      <c r="H305" s="8">
        <f>+D305+E305-F305-G305</f>
        <v>2319</v>
      </c>
      <c r="I305" s="9"/>
      <c r="J305" s="9"/>
      <c r="K305" s="9"/>
      <c r="L305" s="9"/>
      <c r="M305" s="9"/>
      <c r="N305" s="9"/>
      <c r="O305" s="9"/>
      <c r="P305" s="9"/>
      <c r="Q305" s="9"/>
      <c r="R305" s="9"/>
      <c r="S305" s="9"/>
      <c r="T305" s="9"/>
      <c r="U305" s="10" t="s">
        <v>33</v>
      </c>
      <c r="V305" s="9"/>
      <c r="W305" s="9"/>
      <c r="X305" s="9"/>
      <c r="Y305" s="11" t="s">
        <v>99</v>
      </c>
      <c r="Z305" s="49" t="s">
        <v>104</v>
      </c>
    </row>
    <row r="306" spans="1:26" ht="78.75" x14ac:dyDescent="0.25">
      <c r="A306" s="6">
        <v>9</v>
      </c>
      <c r="B306" s="11" t="s">
        <v>188</v>
      </c>
      <c r="C306" s="11" t="s">
        <v>189</v>
      </c>
      <c r="D306" s="8">
        <v>50000</v>
      </c>
      <c r="E306" s="8"/>
      <c r="F306" s="8"/>
      <c r="G306" s="8">
        <v>50000</v>
      </c>
      <c r="H306" s="8">
        <f>+D306+E306-F306-G306</f>
        <v>0</v>
      </c>
      <c r="I306" s="9"/>
      <c r="J306" s="9"/>
      <c r="K306" s="9"/>
      <c r="L306" s="9"/>
      <c r="M306" s="9"/>
      <c r="N306" s="9"/>
      <c r="O306" s="9"/>
      <c r="P306" s="9"/>
      <c r="Q306" s="9"/>
      <c r="R306" s="9"/>
      <c r="S306" s="9"/>
      <c r="T306" s="9"/>
      <c r="U306" s="10" t="s">
        <v>33</v>
      </c>
      <c r="V306" s="9"/>
      <c r="W306" s="9"/>
      <c r="X306" s="9"/>
      <c r="Y306" s="11" t="s">
        <v>99</v>
      </c>
      <c r="Z306" s="11" t="s">
        <v>90</v>
      </c>
    </row>
    <row r="307" spans="1:26" x14ac:dyDescent="0.25">
      <c r="A307" s="6"/>
      <c r="B307" s="44" t="s">
        <v>190</v>
      </c>
      <c r="C307" s="9"/>
      <c r="D307" s="42">
        <f>SUM(D293,D294,D295:D297,D303:D304,D305:D306)</f>
        <v>920000</v>
      </c>
      <c r="E307" s="42">
        <f>SUM(E293,E294,E295:E297,E303:E304,E305:E306)</f>
        <v>110000</v>
      </c>
      <c r="F307" s="42">
        <f>SUM(F293,F294,F295:F297,F303:F304,F305:F306)</f>
        <v>20000</v>
      </c>
      <c r="G307" s="42">
        <f>SUM(G293,G294,G295:G297,G303:G304,G305:G306)</f>
        <v>989021</v>
      </c>
      <c r="H307" s="42">
        <f>SUM(H293,H294,H295:H297,H303:H304,H305:H306)</f>
        <v>20979</v>
      </c>
      <c r="I307" s="9"/>
      <c r="J307" s="9"/>
      <c r="K307" s="9"/>
      <c r="L307" s="9"/>
      <c r="M307" s="9"/>
      <c r="N307" s="9"/>
      <c r="O307" s="9"/>
      <c r="P307" s="9"/>
      <c r="Q307" s="9"/>
      <c r="R307" s="9"/>
      <c r="S307" s="9"/>
      <c r="T307" s="9"/>
      <c r="U307" s="9"/>
      <c r="V307" s="9"/>
      <c r="W307" s="9"/>
      <c r="X307" s="9"/>
      <c r="Y307" s="9"/>
      <c r="Z307" s="9"/>
    </row>
    <row r="308" spans="1:26" x14ac:dyDescent="0.25">
      <c r="B308" s="50"/>
      <c r="D308" s="79"/>
      <c r="E308" s="79"/>
      <c r="F308" s="79"/>
      <c r="G308" s="79"/>
      <c r="H308" s="79"/>
    </row>
    <row r="309" spans="1:26" x14ac:dyDescent="0.25">
      <c r="B309" s="50"/>
      <c r="D309" s="79"/>
      <c r="E309" s="79"/>
      <c r="F309" s="79"/>
      <c r="G309" s="79"/>
      <c r="I309" s="92" t="s">
        <v>40</v>
      </c>
      <c r="J309" s="92"/>
      <c r="K309" s="92"/>
      <c r="L309" s="92"/>
      <c r="M309" s="92"/>
      <c r="N309" s="92"/>
      <c r="O309" s="92"/>
      <c r="P309" s="92"/>
      <c r="Q309" s="92"/>
      <c r="R309" s="92"/>
      <c r="S309" s="92"/>
      <c r="T309" s="92"/>
    </row>
    <row r="310" spans="1:26" x14ac:dyDescent="0.25">
      <c r="B310" s="50"/>
      <c r="D310" s="79"/>
      <c r="E310" s="79"/>
      <c r="F310" s="79"/>
      <c r="G310" s="79"/>
      <c r="I310" s="92" t="s">
        <v>41</v>
      </c>
      <c r="J310" s="92"/>
      <c r="K310" s="92"/>
      <c r="L310" s="92"/>
      <c r="M310" s="92"/>
      <c r="N310" s="92"/>
      <c r="O310" s="92"/>
      <c r="P310" s="92"/>
      <c r="Q310" s="92"/>
      <c r="R310" s="92"/>
      <c r="S310" s="92"/>
      <c r="T310" s="92"/>
    </row>
    <row r="311" spans="1:26" x14ac:dyDescent="0.25">
      <c r="B311" s="50"/>
      <c r="D311" s="79"/>
      <c r="E311" s="79"/>
      <c r="F311" s="79"/>
      <c r="G311" s="79"/>
      <c r="H311" s="79"/>
    </row>
    <row r="312" spans="1:26" x14ac:dyDescent="0.25">
      <c r="B312" s="50"/>
      <c r="D312" s="79"/>
      <c r="E312" s="79"/>
      <c r="F312" s="79"/>
      <c r="G312" s="79"/>
      <c r="H312" s="79"/>
    </row>
    <row r="313" spans="1:26" x14ac:dyDescent="0.25">
      <c r="B313" s="50"/>
      <c r="D313" s="79"/>
      <c r="E313" s="79"/>
      <c r="F313" s="79"/>
      <c r="G313" s="79"/>
      <c r="H313" s="79"/>
    </row>
    <row r="314" spans="1:26" x14ac:dyDescent="0.25">
      <c r="B314" s="50"/>
      <c r="D314" s="79"/>
      <c r="E314" s="79"/>
      <c r="F314" s="79"/>
      <c r="G314" s="79"/>
      <c r="H314" s="79"/>
    </row>
    <row r="315" spans="1:26" x14ac:dyDescent="0.25">
      <c r="B315" s="50"/>
      <c r="D315" s="79"/>
      <c r="E315" s="79"/>
      <c r="F315" s="79"/>
      <c r="G315" s="79"/>
      <c r="H315" s="79"/>
    </row>
    <row r="316" spans="1:26" x14ac:dyDescent="0.25">
      <c r="B316" s="50"/>
      <c r="D316" s="79"/>
      <c r="E316" s="79"/>
      <c r="F316" s="79"/>
      <c r="G316" s="79"/>
      <c r="H316" s="79"/>
    </row>
    <row r="317" spans="1:26" x14ac:dyDescent="0.25">
      <c r="B317" s="50"/>
      <c r="D317" s="79"/>
      <c r="E317" s="79"/>
      <c r="F317" s="79"/>
      <c r="G317" s="79"/>
      <c r="H317" s="79"/>
    </row>
    <row r="318" spans="1:26" x14ac:dyDescent="0.25">
      <c r="B318" s="50"/>
      <c r="D318" s="79"/>
      <c r="E318" s="79"/>
      <c r="F318" s="79"/>
      <c r="G318" s="79"/>
      <c r="H318" s="79"/>
    </row>
    <row r="319" spans="1:26" x14ac:dyDescent="0.25">
      <c r="A319" s="43" t="s">
        <v>191</v>
      </c>
    </row>
    <row r="320" spans="1:26" x14ac:dyDescent="0.25">
      <c r="A320" s="43" t="s">
        <v>192</v>
      </c>
    </row>
    <row r="321" spans="1:26" x14ac:dyDescent="0.25">
      <c r="A321" s="43" t="s">
        <v>193</v>
      </c>
    </row>
    <row r="322" spans="1:26" x14ac:dyDescent="0.25">
      <c r="A322" s="93" t="s">
        <v>6</v>
      </c>
      <c r="B322" s="93"/>
      <c r="C322" s="93"/>
      <c r="D322" s="93"/>
      <c r="E322" s="93"/>
      <c r="F322" s="93"/>
      <c r="G322" s="93"/>
      <c r="H322" s="93"/>
      <c r="I322" s="93" t="s">
        <v>12</v>
      </c>
      <c r="J322" s="93"/>
      <c r="K322" s="93"/>
      <c r="L322" s="93"/>
      <c r="M322" s="93"/>
      <c r="N322" s="93"/>
      <c r="O322" s="93"/>
      <c r="P322" s="93"/>
      <c r="Q322" s="93"/>
      <c r="R322" s="93"/>
      <c r="S322" s="93"/>
      <c r="T322" s="93"/>
      <c r="U322" s="93" t="s">
        <v>27</v>
      </c>
      <c r="V322" s="93"/>
      <c r="W322" s="93"/>
      <c r="X322" s="93"/>
      <c r="Y322" s="93"/>
      <c r="Z322" s="94" t="s">
        <v>32</v>
      </c>
    </row>
    <row r="323" spans="1:26" ht="15.75" customHeight="1" x14ac:dyDescent="0.25">
      <c r="A323" s="93"/>
      <c r="B323" s="93"/>
      <c r="C323" s="93"/>
      <c r="D323" s="93"/>
      <c r="E323" s="93"/>
      <c r="F323" s="93"/>
      <c r="G323" s="93"/>
      <c r="H323" s="93"/>
      <c r="I323" s="93" t="s">
        <v>13</v>
      </c>
      <c r="J323" s="93"/>
      <c r="K323" s="93"/>
      <c r="L323" s="93" t="s">
        <v>14</v>
      </c>
      <c r="M323" s="93"/>
      <c r="N323" s="93"/>
      <c r="O323" s="93"/>
      <c r="P323" s="93"/>
      <c r="Q323" s="93"/>
      <c r="R323" s="93"/>
      <c r="S323" s="93"/>
      <c r="T323" s="93"/>
      <c r="U323" s="94" t="s">
        <v>28</v>
      </c>
      <c r="V323" s="94" t="s">
        <v>29</v>
      </c>
      <c r="W323" s="94" t="s">
        <v>266</v>
      </c>
      <c r="X323" s="93" t="s">
        <v>30</v>
      </c>
      <c r="Y323" s="93" t="s">
        <v>31</v>
      </c>
      <c r="Z323" s="94"/>
    </row>
    <row r="324" spans="1:26" ht="31.5" x14ac:dyDescent="0.25">
      <c r="A324" s="22" t="s">
        <v>3</v>
      </c>
      <c r="B324" s="2" t="s">
        <v>4</v>
      </c>
      <c r="C324" s="2" t="s">
        <v>5</v>
      </c>
      <c r="D324" s="5" t="s">
        <v>7</v>
      </c>
      <c r="E324" s="5" t="s">
        <v>8</v>
      </c>
      <c r="F324" s="5" t="s">
        <v>9</v>
      </c>
      <c r="G324" s="5" t="s">
        <v>10</v>
      </c>
      <c r="H324" s="5" t="s">
        <v>11</v>
      </c>
      <c r="I324" s="3" t="s">
        <v>15</v>
      </c>
      <c r="J324" s="3" t="s">
        <v>16</v>
      </c>
      <c r="K324" s="3" t="s">
        <v>17</v>
      </c>
      <c r="L324" s="3" t="s">
        <v>18</v>
      </c>
      <c r="M324" s="3" t="s">
        <v>19</v>
      </c>
      <c r="N324" s="3" t="s">
        <v>20</v>
      </c>
      <c r="O324" s="3" t="s">
        <v>21</v>
      </c>
      <c r="P324" s="3" t="s">
        <v>22</v>
      </c>
      <c r="Q324" s="3" t="s">
        <v>23</v>
      </c>
      <c r="R324" s="3" t="s">
        <v>24</v>
      </c>
      <c r="S324" s="3" t="s">
        <v>25</v>
      </c>
      <c r="T324" s="3" t="s">
        <v>26</v>
      </c>
      <c r="U324" s="94"/>
      <c r="V324" s="94"/>
      <c r="W324" s="94"/>
      <c r="X324" s="93"/>
      <c r="Y324" s="93"/>
      <c r="Z324" s="94"/>
    </row>
    <row r="325" spans="1:26" ht="78.75" x14ac:dyDescent="0.25">
      <c r="A325" s="6">
        <v>1</v>
      </c>
      <c r="B325" s="7" t="s">
        <v>194</v>
      </c>
      <c r="C325" s="7" t="s">
        <v>195</v>
      </c>
      <c r="D325" s="8">
        <v>100000</v>
      </c>
      <c r="E325" s="8">
        <v>200000</v>
      </c>
      <c r="F325" s="8"/>
      <c r="G325" s="8">
        <v>285136</v>
      </c>
      <c r="H325" s="8">
        <f>+D325+E325-F325-G325</f>
        <v>14864</v>
      </c>
      <c r="I325" s="9"/>
      <c r="J325" s="9"/>
      <c r="K325" s="9"/>
      <c r="L325" s="9"/>
      <c r="M325" s="9"/>
      <c r="N325" s="9"/>
      <c r="O325" s="9"/>
      <c r="P325" s="9"/>
      <c r="Q325" s="9"/>
      <c r="R325" s="9"/>
      <c r="S325" s="9"/>
      <c r="T325" s="9"/>
      <c r="U325" s="10" t="s">
        <v>33</v>
      </c>
      <c r="V325" s="9"/>
      <c r="W325" s="10"/>
      <c r="X325" s="9"/>
      <c r="Y325" s="7" t="s">
        <v>160</v>
      </c>
      <c r="Z325" s="11" t="s">
        <v>100</v>
      </c>
    </row>
    <row r="326" spans="1:26" ht="63" x14ac:dyDescent="0.25">
      <c r="A326" s="6">
        <v>2</v>
      </c>
      <c r="B326" s="11" t="s">
        <v>196</v>
      </c>
      <c r="C326" s="7" t="s">
        <v>197</v>
      </c>
      <c r="D326" s="8">
        <v>60000</v>
      </c>
      <c r="E326" s="8"/>
      <c r="F326" s="8">
        <v>30000</v>
      </c>
      <c r="G326" s="8">
        <v>28950</v>
      </c>
      <c r="H326" s="8">
        <f>+D326+E326-F326-G326</f>
        <v>1050</v>
      </c>
      <c r="I326" s="9"/>
      <c r="J326" s="9"/>
      <c r="K326" s="9"/>
      <c r="L326" s="9"/>
      <c r="M326" s="9"/>
      <c r="N326" s="9"/>
      <c r="O326" s="9"/>
      <c r="P326" s="9"/>
      <c r="Q326" s="9"/>
      <c r="R326" s="9"/>
      <c r="S326" s="9"/>
      <c r="T326" s="9"/>
      <c r="U326" s="10" t="s">
        <v>33</v>
      </c>
      <c r="V326" s="9"/>
      <c r="W326" s="10"/>
      <c r="X326" s="9"/>
      <c r="Y326" s="7" t="s">
        <v>160</v>
      </c>
      <c r="Z326" s="11" t="s">
        <v>100</v>
      </c>
    </row>
    <row r="327" spans="1:26" x14ac:dyDescent="0.25">
      <c r="A327" s="6"/>
      <c r="B327" s="44" t="s">
        <v>172</v>
      </c>
      <c r="C327" s="9"/>
      <c r="D327" s="25">
        <f>SUM(D325:D326)</f>
        <v>160000</v>
      </c>
      <c r="E327" s="25">
        <f t="shared" ref="E327:H327" si="29">SUM(E325:E326)</f>
        <v>200000</v>
      </c>
      <c r="F327" s="25">
        <f t="shared" si="29"/>
        <v>30000</v>
      </c>
      <c r="G327" s="25">
        <f t="shared" si="29"/>
        <v>314086</v>
      </c>
      <c r="H327" s="25">
        <f t="shared" si="29"/>
        <v>15914</v>
      </c>
      <c r="I327" s="9"/>
      <c r="J327" s="9"/>
      <c r="K327" s="9"/>
      <c r="L327" s="9"/>
      <c r="M327" s="9"/>
      <c r="N327" s="9"/>
      <c r="O327" s="9"/>
      <c r="P327" s="9"/>
      <c r="Q327" s="9"/>
      <c r="R327" s="9"/>
      <c r="S327" s="9"/>
      <c r="T327" s="9"/>
      <c r="U327" s="9"/>
      <c r="V327" s="9"/>
      <c r="W327" s="9"/>
      <c r="X327" s="9"/>
      <c r="Y327" s="9"/>
      <c r="Z327" s="9"/>
    </row>
    <row r="328" spans="1:26" x14ac:dyDescent="0.25">
      <c r="B328" s="50"/>
      <c r="D328" s="51"/>
      <c r="E328" s="51"/>
      <c r="F328" s="51"/>
      <c r="G328" s="51"/>
      <c r="H328" s="51"/>
    </row>
    <row r="329" spans="1:26" x14ac:dyDescent="0.25">
      <c r="B329" s="40" t="s">
        <v>198</v>
      </c>
    </row>
    <row r="330" spans="1:26" x14ac:dyDescent="0.25">
      <c r="A330" s="93" t="s">
        <v>6</v>
      </c>
      <c r="B330" s="93"/>
      <c r="C330" s="93"/>
      <c r="D330" s="93"/>
      <c r="E330" s="93"/>
      <c r="F330" s="93"/>
      <c r="G330" s="93"/>
      <c r="H330" s="93"/>
      <c r="I330" s="93" t="s">
        <v>12</v>
      </c>
      <c r="J330" s="93"/>
      <c r="K330" s="93"/>
      <c r="L330" s="93"/>
      <c r="M330" s="93"/>
      <c r="N330" s="93"/>
      <c r="O330" s="93"/>
      <c r="P330" s="93"/>
      <c r="Q330" s="93"/>
      <c r="R330" s="93"/>
      <c r="S330" s="93"/>
      <c r="T330" s="93"/>
      <c r="U330" s="93" t="s">
        <v>27</v>
      </c>
      <c r="V330" s="93"/>
      <c r="W330" s="93"/>
      <c r="X330" s="93"/>
      <c r="Y330" s="93"/>
      <c r="Z330" s="94" t="s">
        <v>32</v>
      </c>
    </row>
    <row r="331" spans="1:26" ht="15.75" customHeight="1" x14ac:dyDescent="0.25">
      <c r="A331" s="93"/>
      <c r="B331" s="93"/>
      <c r="C331" s="93"/>
      <c r="D331" s="93"/>
      <c r="E331" s="93"/>
      <c r="F331" s="93"/>
      <c r="G331" s="93"/>
      <c r="H331" s="93"/>
      <c r="I331" s="93" t="s">
        <v>13</v>
      </c>
      <c r="J331" s="93"/>
      <c r="K331" s="93"/>
      <c r="L331" s="93" t="s">
        <v>14</v>
      </c>
      <c r="M331" s="93"/>
      <c r="N331" s="93"/>
      <c r="O331" s="93"/>
      <c r="P331" s="93"/>
      <c r="Q331" s="93"/>
      <c r="R331" s="93"/>
      <c r="S331" s="93"/>
      <c r="T331" s="93"/>
      <c r="U331" s="94" t="s">
        <v>28</v>
      </c>
      <c r="V331" s="94" t="s">
        <v>29</v>
      </c>
      <c r="W331" s="94" t="s">
        <v>266</v>
      </c>
      <c r="X331" s="93" t="s">
        <v>30</v>
      </c>
      <c r="Y331" s="93" t="s">
        <v>31</v>
      </c>
      <c r="Z331" s="94"/>
    </row>
    <row r="332" spans="1:26" ht="31.5" x14ac:dyDescent="0.25">
      <c r="A332" s="22" t="s">
        <v>3</v>
      </c>
      <c r="B332" s="2" t="s">
        <v>4</v>
      </c>
      <c r="C332" s="2" t="s">
        <v>5</v>
      </c>
      <c r="D332" s="5" t="s">
        <v>7</v>
      </c>
      <c r="E332" s="5" t="s">
        <v>8</v>
      </c>
      <c r="F332" s="5" t="s">
        <v>9</v>
      </c>
      <c r="G332" s="5" t="s">
        <v>10</v>
      </c>
      <c r="H332" s="5" t="s">
        <v>11</v>
      </c>
      <c r="I332" s="3" t="s">
        <v>15</v>
      </c>
      <c r="J332" s="3" t="s">
        <v>16</v>
      </c>
      <c r="K332" s="3" t="s">
        <v>17</v>
      </c>
      <c r="L332" s="3" t="s">
        <v>18</v>
      </c>
      <c r="M332" s="3" t="s">
        <v>19</v>
      </c>
      <c r="N332" s="3" t="s">
        <v>20</v>
      </c>
      <c r="O332" s="3" t="s">
        <v>21</v>
      </c>
      <c r="P332" s="3" t="s">
        <v>22</v>
      </c>
      <c r="Q332" s="3" t="s">
        <v>23</v>
      </c>
      <c r="R332" s="3" t="s">
        <v>24</v>
      </c>
      <c r="S332" s="3" t="s">
        <v>25</v>
      </c>
      <c r="T332" s="3" t="s">
        <v>26</v>
      </c>
      <c r="U332" s="94"/>
      <c r="V332" s="94"/>
      <c r="W332" s="94"/>
      <c r="X332" s="93"/>
      <c r="Y332" s="93"/>
      <c r="Z332" s="94"/>
    </row>
    <row r="333" spans="1:26" ht="78.75" x14ac:dyDescent="0.25">
      <c r="A333" s="6">
        <v>1</v>
      </c>
      <c r="B333" s="7" t="s">
        <v>199</v>
      </c>
      <c r="C333" s="7" t="s">
        <v>200</v>
      </c>
      <c r="D333" s="48">
        <v>30000</v>
      </c>
      <c r="E333" s="48"/>
      <c r="F333" s="48">
        <v>30000</v>
      </c>
      <c r="G333" s="48"/>
      <c r="H333" s="8">
        <f>+D333+E333-F333-G333</f>
        <v>0</v>
      </c>
      <c r="I333" s="9"/>
      <c r="J333" s="9"/>
      <c r="K333" s="9"/>
      <c r="L333" s="9"/>
      <c r="M333" s="9"/>
      <c r="N333" s="9"/>
      <c r="O333" s="9"/>
      <c r="P333" s="9"/>
      <c r="Q333" s="9"/>
      <c r="R333" s="9"/>
      <c r="S333" s="9"/>
      <c r="T333" s="9"/>
      <c r="U333" s="9"/>
      <c r="V333" s="9"/>
      <c r="W333" s="10" t="s">
        <v>33</v>
      </c>
      <c r="X333" s="10"/>
      <c r="Y333" s="11" t="s">
        <v>259</v>
      </c>
      <c r="Z333" s="7" t="s">
        <v>136</v>
      </c>
    </row>
    <row r="334" spans="1:26" x14ac:dyDescent="0.25">
      <c r="A334" s="6"/>
      <c r="B334" s="19" t="s">
        <v>201</v>
      </c>
      <c r="C334" s="9"/>
      <c r="D334" s="25">
        <f>SUM(D333)</f>
        <v>30000</v>
      </c>
      <c r="E334" s="25">
        <f t="shared" ref="E334:H334" si="30">SUM(E333)</f>
        <v>0</v>
      </c>
      <c r="F334" s="25">
        <f t="shared" si="30"/>
        <v>30000</v>
      </c>
      <c r="G334" s="25">
        <f t="shared" si="30"/>
        <v>0</v>
      </c>
      <c r="H334" s="25">
        <f t="shared" si="30"/>
        <v>0</v>
      </c>
      <c r="I334" s="9"/>
      <c r="J334" s="9"/>
      <c r="K334" s="9"/>
      <c r="L334" s="9"/>
      <c r="M334" s="9"/>
      <c r="N334" s="9"/>
      <c r="O334" s="9"/>
      <c r="P334" s="9"/>
      <c r="Q334" s="9"/>
      <c r="R334" s="9"/>
      <c r="S334" s="9"/>
      <c r="T334" s="9"/>
      <c r="U334" s="9"/>
      <c r="V334" s="9"/>
      <c r="W334" s="9"/>
      <c r="X334" s="9"/>
      <c r="Y334" s="9"/>
      <c r="Z334" s="9"/>
    </row>
    <row r="335" spans="1:26" x14ac:dyDescent="0.25">
      <c r="B335" s="78"/>
      <c r="D335" s="51"/>
      <c r="E335" s="51"/>
      <c r="F335" s="51"/>
      <c r="G335" s="51"/>
      <c r="H335" s="51"/>
    </row>
    <row r="336" spans="1:26" x14ac:dyDescent="0.25">
      <c r="B336" s="78"/>
      <c r="D336" s="51"/>
      <c r="E336" s="51"/>
      <c r="F336" s="51"/>
      <c r="G336" s="51"/>
      <c r="I336" s="92" t="s">
        <v>40</v>
      </c>
      <c r="J336" s="92"/>
      <c r="K336" s="92"/>
      <c r="L336" s="92"/>
      <c r="M336" s="92"/>
      <c r="N336" s="92"/>
      <c r="O336" s="92"/>
      <c r="P336" s="92"/>
      <c r="Q336" s="92"/>
      <c r="R336" s="92"/>
      <c r="S336" s="92"/>
      <c r="T336" s="92"/>
    </row>
    <row r="337" spans="1:26" x14ac:dyDescent="0.25">
      <c r="B337" s="78"/>
      <c r="D337" s="51"/>
      <c r="E337" s="51"/>
      <c r="F337" s="51"/>
      <c r="G337" s="51"/>
      <c r="I337" s="92" t="s">
        <v>41</v>
      </c>
      <c r="J337" s="92"/>
      <c r="K337" s="92"/>
      <c r="L337" s="92"/>
      <c r="M337" s="92"/>
      <c r="N337" s="92"/>
      <c r="O337" s="92"/>
      <c r="P337" s="92"/>
      <c r="Q337" s="92"/>
      <c r="R337" s="92"/>
      <c r="S337" s="92"/>
      <c r="T337" s="92"/>
    </row>
    <row r="338" spans="1:26" x14ac:dyDescent="0.25">
      <c r="B338" s="78"/>
      <c r="D338" s="51"/>
      <c r="E338" s="51"/>
      <c r="F338" s="51"/>
      <c r="G338" s="51"/>
      <c r="H338" s="51"/>
    </row>
    <row r="339" spans="1:26" x14ac:dyDescent="0.25">
      <c r="B339" s="78"/>
      <c r="D339" s="51"/>
      <c r="E339" s="51"/>
      <c r="F339" s="51"/>
      <c r="G339" s="51"/>
      <c r="H339" s="51"/>
    </row>
    <row r="340" spans="1:26" x14ac:dyDescent="0.25">
      <c r="B340" s="78"/>
      <c r="D340" s="51"/>
      <c r="E340" s="51"/>
      <c r="F340" s="51"/>
      <c r="G340" s="51"/>
      <c r="H340" s="51"/>
    </row>
    <row r="341" spans="1:26" x14ac:dyDescent="0.25">
      <c r="B341" s="78"/>
      <c r="D341" s="51"/>
      <c r="E341" s="51"/>
      <c r="F341" s="51"/>
      <c r="G341" s="51"/>
      <c r="H341" s="51"/>
    </row>
    <row r="343" spans="1:26" x14ac:dyDescent="0.25">
      <c r="B343" s="40" t="s">
        <v>202</v>
      </c>
    </row>
    <row r="344" spans="1:26" x14ac:dyDescent="0.25">
      <c r="A344" s="93" t="s">
        <v>6</v>
      </c>
      <c r="B344" s="93"/>
      <c r="C344" s="93"/>
      <c r="D344" s="93"/>
      <c r="E344" s="93"/>
      <c r="F344" s="93"/>
      <c r="G344" s="93"/>
      <c r="H344" s="93"/>
      <c r="I344" s="93" t="s">
        <v>12</v>
      </c>
      <c r="J344" s="93"/>
      <c r="K344" s="93"/>
      <c r="L344" s="93"/>
      <c r="M344" s="93"/>
      <c r="N344" s="93"/>
      <c r="O344" s="93"/>
      <c r="P344" s="93"/>
      <c r="Q344" s="93"/>
      <c r="R344" s="93"/>
      <c r="S344" s="93"/>
      <c r="T344" s="93"/>
      <c r="U344" s="93" t="s">
        <v>27</v>
      </c>
      <c r="V344" s="93"/>
      <c r="W344" s="93"/>
      <c r="X344" s="93"/>
      <c r="Y344" s="93"/>
      <c r="Z344" s="94" t="s">
        <v>32</v>
      </c>
    </row>
    <row r="345" spans="1:26" ht="15.75" customHeight="1" x14ac:dyDescent="0.25">
      <c r="A345" s="93"/>
      <c r="B345" s="93"/>
      <c r="C345" s="93"/>
      <c r="D345" s="93"/>
      <c r="E345" s="93"/>
      <c r="F345" s="93"/>
      <c r="G345" s="93"/>
      <c r="H345" s="93"/>
      <c r="I345" s="93" t="s">
        <v>13</v>
      </c>
      <c r="J345" s="93"/>
      <c r="K345" s="93"/>
      <c r="L345" s="93" t="s">
        <v>14</v>
      </c>
      <c r="M345" s="93"/>
      <c r="N345" s="93"/>
      <c r="O345" s="93"/>
      <c r="P345" s="93"/>
      <c r="Q345" s="93"/>
      <c r="R345" s="93"/>
      <c r="S345" s="93"/>
      <c r="T345" s="93"/>
      <c r="U345" s="94" t="s">
        <v>28</v>
      </c>
      <c r="V345" s="94" t="s">
        <v>29</v>
      </c>
      <c r="W345" s="94" t="s">
        <v>266</v>
      </c>
      <c r="X345" s="93" t="s">
        <v>30</v>
      </c>
      <c r="Y345" s="93" t="s">
        <v>31</v>
      </c>
      <c r="Z345" s="94"/>
    </row>
    <row r="346" spans="1:26" ht="31.5" x14ac:dyDescent="0.25">
      <c r="A346" s="22" t="s">
        <v>3</v>
      </c>
      <c r="B346" s="2" t="s">
        <v>4</v>
      </c>
      <c r="C346" s="2" t="s">
        <v>5</v>
      </c>
      <c r="D346" s="5" t="s">
        <v>7</v>
      </c>
      <c r="E346" s="5" t="s">
        <v>8</v>
      </c>
      <c r="F346" s="5" t="s">
        <v>9</v>
      </c>
      <c r="G346" s="5" t="s">
        <v>10</v>
      </c>
      <c r="H346" s="5" t="s">
        <v>11</v>
      </c>
      <c r="I346" s="3" t="s">
        <v>15</v>
      </c>
      <c r="J346" s="3" t="s">
        <v>16</v>
      </c>
      <c r="K346" s="3" t="s">
        <v>17</v>
      </c>
      <c r="L346" s="3" t="s">
        <v>18</v>
      </c>
      <c r="M346" s="3" t="s">
        <v>19</v>
      </c>
      <c r="N346" s="3" t="s">
        <v>20</v>
      </c>
      <c r="O346" s="3" t="s">
        <v>21</v>
      </c>
      <c r="P346" s="3" t="s">
        <v>22</v>
      </c>
      <c r="Q346" s="3" t="s">
        <v>23</v>
      </c>
      <c r="R346" s="3" t="s">
        <v>24</v>
      </c>
      <c r="S346" s="3" t="s">
        <v>25</v>
      </c>
      <c r="T346" s="3" t="s">
        <v>26</v>
      </c>
      <c r="U346" s="94"/>
      <c r="V346" s="94"/>
      <c r="W346" s="94"/>
      <c r="X346" s="93"/>
      <c r="Y346" s="93"/>
      <c r="Z346" s="94"/>
    </row>
    <row r="347" spans="1:26" ht="63.75" customHeight="1" x14ac:dyDescent="0.25">
      <c r="A347" s="6">
        <v>1</v>
      </c>
      <c r="B347" s="7" t="s">
        <v>203</v>
      </c>
      <c r="C347" s="7" t="s">
        <v>204</v>
      </c>
      <c r="D347" s="8">
        <v>10000</v>
      </c>
      <c r="E347" s="8"/>
      <c r="F347" s="8"/>
      <c r="G347" s="8"/>
      <c r="H347" s="8">
        <f>+D347+E347-F347-G347</f>
        <v>10000</v>
      </c>
      <c r="I347" s="9"/>
      <c r="J347" s="9"/>
      <c r="K347" s="9"/>
      <c r="L347" s="9"/>
      <c r="M347" s="9"/>
      <c r="N347" s="9"/>
      <c r="O347" s="9"/>
      <c r="P347" s="9"/>
      <c r="Q347" s="9"/>
      <c r="R347" s="9"/>
      <c r="S347" s="9"/>
      <c r="T347" s="9"/>
      <c r="U347" s="9"/>
      <c r="V347" s="9"/>
      <c r="W347" s="10" t="s">
        <v>33</v>
      </c>
      <c r="X347" s="9"/>
      <c r="Y347" s="11" t="s">
        <v>236</v>
      </c>
      <c r="Z347" s="11" t="s">
        <v>100</v>
      </c>
    </row>
    <row r="348" spans="1:26" ht="63" x14ac:dyDescent="0.25">
      <c r="A348" s="6">
        <v>2</v>
      </c>
      <c r="B348" s="7" t="s">
        <v>206</v>
      </c>
      <c r="C348" s="7" t="s">
        <v>205</v>
      </c>
      <c r="D348" s="8">
        <v>30000</v>
      </c>
      <c r="E348" s="8"/>
      <c r="F348" s="8">
        <v>1000</v>
      </c>
      <c r="G348" s="8">
        <v>28986</v>
      </c>
      <c r="H348" s="8">
        <f>+D348+E348-F348-G348</f>
        <v>14</v>
      </c>
      <c r="I348" s="9"/>
      <c r="J348" s="9"/>
      <c r="K348" s="9"/>
      <c r="L348" s="9"/>
      <c r="M348" s="9"/>
      <c r="N348" s="9"/>
      <c r="O348" s="9"/>
      <c r="P348" s="9"/>
      <c r="Q348" s="9"/>
      <c r="R348" s="9"/>
      <c r="S348" s="9"/>
      <c r="T348" s="9"/>
      <c r="U348" s="10" t="s">
        <v>33</v>
      </c>
      <c r="V348" s="9"/>
      <c r="W348" s="9"/>
      <c r="X348" s="9"/>
      <c r="Y348" s="7" t="s">
        <v>142</v>
      </c>
      <c r="Z348" s="11" t="s">
        <v>100</v>
      </c>
    </row>
    <row r="349" spans="1:26" x14ac:dyDescent="0.25">
      <c r="A349" s="6"/>
      <c r="B349" s="44" t="s">
        <v>172</v>
      </c>
      <c r="C349" s="9"/>
      <c r="D349" s="42">
        <f>SUM(D347:D348)</f>
        <v>40000</v>
      </c>
      <c r="E349" s="42">
        <f t="shared" ref="E349:H349" si="31">SUM(E347:E348)</f>
        <v>0</v>
      </c>
      <c r="F349" s="42">
        <f t="shared" si="31"/>
        <v>1000</v>
      </c>
      <c r="G349" s="42">
        <f t="shared" si="31"/>
        <v>28986</v>
      </c>
      <c r="H349" s="42">
        <f t="shared" si="31"/>
        <v>10014</v>
      </c>
      <c r="I349" s="9"/>
      <c r="J349" s="9"/>
      <c r="K349" s="9"/>
      <c r="L349" s="9"/>
      <c r="M349" s="9"/>
      <c r="N349" s="9"/>
      <c r="O349" s="9"/>
      <c r="P349" s="9"/>
      <c r="Q349" s="9"/>
      <c r="R349" s="9"/>
      <c r="S349" s="9"/>
      <c r="T349" s="9"/>
      <c r="U349" s="9"/>
      <c r="V349" s="9"/>
      <c r="W349" s="9"/>
      <c r="X349" s="9"/>
      <c r="Y349" s="9"/>
      <c r="Z349" s="9"/>
    </row>
    <row r="351" spans="1:26" x14ac:dyDescent="0.25">
      <c r="I351" s="92" t="s">
        <v>40</v>
      </c>
      <c r="J351" s="92"/>
      <c r="K351" s="92"/>
      <c r="L351" s="92"/>
      <c r="M351" s="92"/>
      <c r="N351" s="92"/>
      <c r="O351" s="92"/>
      <c r="P351" s="92"/>
      <c r="Q351" s="92"/>
      <c r="R351" s="92"/>
      <c r="S351" s="92"/>
      <c r="T351" s="92"/>
    </row>
    <row r="352" spans="1:26" x14ac:dyDescent="0.25">
      <c r="I352" s="92" t="s">
        <v>41</v>
      </c>
      <c r="J352" s="92"/>
      <c r="K352" s="92"/>
      <c r="L352" s="92"/>
      <c r="M352" s="92"/>
      <c r="N352" s="92"/>
      <c r="O352" s="92"/>
      <c r="P352" s="92"/>
      <c r="Q352" s="92"/>
      <c r="R352" s="92"/>
      <c r="S352" s="92"/>
      <c r="T352" s="92"/>
    </row>
    <row r="372" spans="1:26" x14ac:dyDescent="0.25">
      <c r="B372" s="43" t="s">
        <v>207</v>
      </c>
    </row>
    <row r="373" spans="1:26" x14ac:dyDescent="0.25">
      <c r="B373" s="43" t="s">
        <v>208</v>
      </c>
    </row>
    <row r="374" spans="1:26" x14ac:dyDescent="0.25">
      <c r="B374" s="43" t="s">
        <v>209</v>
      </c>
    </row>
    <row r="375" spans="1:26" x14ac:dyDescent="0.25">
      <c r="A375" s="93" t="s">
        <v>6</v>
      </c>
      <c r="B375" s="93"/>
      <c r="C375" s="93"/>
      <c r="D375" s="93"/>
      <c r="E375" s="93"/>
      <c r="F375" s="93"/>
      <c r="G375" s="93"/>
      <c r="H375" s="93"/>
      <c r="I375" s="93" t="s">
        <v>12</v>
      </c>
      <c r="J375" s="93"/>
      <c r="K375" s="93"/>
      <c r="L375" s="93"/>
      <c r="M375" s="93"/>
      <c r="N375" s="93"/>
      <c r="O375" s="93"/>
      <c r="P375" s="93"/>
      <c r="Q375" s="93"/>
      <c r="R375" s="93"/>
      <c r="S375" s="93"/>
      <c r="T375" s="93"/>
      <c r="U375" s="93" t="s">
        <v>27</v>
      </c>
      <c r="V375" s="93"/>
      <c r="W375" s="93"/>
      <c r="X375" s="93"/>
      <c r="Y375" s="93"/>
      <c r="Z375" s="94" t="s">
        <v>32</v>
      </c>
    </row>
    <row r="376" spans="1:26" ht="15.75" customHeight="1" x14ac:dyDescent="0.25">
      <c r="A376" s="93"/>
      <c r="B376" s="93"/>
      <c r="C376" s="93"/>
      <c r="D376" s="93"/>
      <c r="E376" s="93"/>
      <c r="F376" s="93"/>
      <c r="G376" s="93"/>
      <c r="H376" s="93"/>
      <c r="I376" s="93" t="s">
        <v>13</v>
      </c>
      <c r="J376" s="93"/>
      <c r="K376" s="93"/>
      <c r="L376" s="93" t="s">
        <v>14</v>
      </c>
      <c r="M376" s="93"/>
      <c r="N376" s="93"/>
      <c r="O376" s="93"/>
      <c r="P376" s="93"/>
      <c r="Q376" s="93"/>
      <c r="R376" s="93"/>
      <c r="S376" s="93"/>
      <c r="T376" s="93"/>
      <c r="U376" s="94" t="s">
        <v>28</v>
      </c>
      <c r="V376" s="94" t="s">
        <v>29</v>
      </c>
      <c r="W376" s="94" t="s">
        <v>266</v>
      </c>
      <c r="X376" s="93" t="s">
        <v>30</v>
      </c>
      <c r="Y376" s="93" t="s">
        <v>31</v>
      </c>
      <c r="Z376" s="94"/>
    </row>
    <row r="377" spans="1:26" ht="31.5" x14ac:dyDescent="0.25">
      <c r="A377" s="22" t="s">
        <v>3</v>
      </c>
      <c r="B377" s="2" t="s">
        <v>4</v>
      </c>
      <c r="C377" s="2" t="s">
        <v>5</v>
      </c>
      <c r="D377" s="5" t="s">
        <v>7</v>
      </c>
      <c r="E377" s="5" t="s">
        <v>8</v>
      </c>
      <c r="F377" s="5" t="s">
        <v>9</v>
      </c>
      <c r="G377" s="5" t="s">
        <v>10</v>
      </c>
      <c r="H377" s="5" t="s">
        <v>11</v>
      </c>
      <c r="I377" s="3" t="s">
        <v>15</v>
      </c>
      <c r="J377" s="3" t="s">
        <v>16</v>
      </c>
      <c r="K377" s="3" t="s">
        <v>17</v>
      </c>
      <c r="L377" s="3" t="s">
        <v>18</v>
      </c>
      <c r="M377" s="3" t="s">
        <v>19</v>
      </c>
      <c r="N377" s="3" t="s">
        <v>20</v>
      </c>
      <c r="O377" s="3" t="s">
        <v>21</v>
      </c>
      <c r="P377" s="3" t="s">
        <v>22</v>
      </c>
      <c r="Q377" s="3" t="s">
        <v>23</v>
      </c>
      <c r="R377" s="3" t="s">
        <v>24</v>
      </c>
      <c r="S377" s="3" t="s">
        <v>25</v>
      </c>
      <c r="T377" s="3" t="s">
        <v>26</v>
      </c>
      <c r="U377" s="94"/>
      <c r="V377" s="94"/>
      <c r="W377" s="94"/>
      <c r="X377" s="93"/>
      <c r="Y377" s="93"/>
      <c r="Z377" s="94"/>
    </row>
    <row r="378" spans="1:26" ht="126" x14ac:dyDescent="0.25">
      <c r="A378" s="6">
        <v>1</v>
      </c>
      <c r="B378" s="7" t="s">
        <v>210</v>
      </c>
      <c r="C378" s="7" t="s">
        <v>211</v>
      </c>
      <c r="D378" s="48">
        <v>50000</v>
      </c>
      <c r="E378" s="48"/>
      <c r="F378" s="48"/>
      <c r="G378" s="48"/>
      <c r="H378" s="8">
        <f>+D378+E378-F378-G378</f>
        <v>50000</v>
      </c>
      <c r="I378" s="9"/>
      <c r="J378" s="9"/>
      <c r="K378" s="9"/>
      <c r="L378" s="9"/>
      <c r="M378" s="9"/>
      <c r="N378" s="9"/>
      <c r="O378" s="9"/>
      <c r="P378" s="9"/>
      <c r="Q378" s="9"/>
      <c r="R378" s="9"/>
      <c r="S378" s="9"/>
      <c r="T378" s="9"/>
      <c r="U378" s="9"/>
      <c r="V378" s="9"/>
      <c r="W378" s="10" t="s">
        <v>33</v>
      </c>
      <c r="X378" s="10"/>
      <c r="Y378" s="11" t="s">
        <v>235</v>
      </c>
      <c r="Z378" s="7" t="s">
        <v>136</v>
      </c>
    </row>
    <row r="379" spans="1:26" ht="94.5" x14ac:dyDescent="0.25">
      <c r="A379" s="6">
        <v>2</v>
      </c>
      <c r="B379" s="7" t="s">
        <v>212</v>
      </c>
      <c r="C379" s="7" t="s">
        <v>213</v>
      </c>
      <c r="D379" s="8">
        <v>5000</v>
      </c>
      <c r="E379" s="8">
        <v>25000</v>
      </c>
      <c r="F379" s="8">
        <v>2500</v>
      </c>
      <c r="G379" s="8">
        <v>27427</v>
      </c>
      <c r="H379" s="8">
        <f>+D379+E379-F379-G379</f>
        <v>73</v>
      </c>
      <c r="I379" s="9"/>
      <c r="J379" s="9"/>
      <c r="K379" s="9"/>
      <c r="L379" s="9"/>
      <c r="M379" s="9"/>
      <c r="N379" s="9"/>
      <c r="O379" s="9"/>
      <c r="P379" s="9"/>
      <c r="Q379" s="9"/>
      <c r="R379" s="9"/>
      <c r="S379" s="9"/>
      <c r="T379" s="9"/>
      <c r="U379" s="10" t="s">
        <v>33</v>
      </c>
      <c r="V379" s="9"/>
      <c r="W379" s="9"/>
      <c r="X379" s="9"/>
      <c r="Y379" s="7" t="s">
        <v>142</v>
      </c>
      <c r="Z379" s="11" t="s">
        <v>100</v>
      </c>
    </row>
    <row r="380" spans="1:26" x14ac:dyDescent="0.25">
      <c r="A380" s="6"/>
      <c r="B380" s="19" t="s">
        <v>172</v>
      </c>
      <c r="C380" s="9"/>
      <c r="D380" s="42">
        <f>SUM(D378:D379)</f>
        <v>55000</v>
      </c>
      <c r="E380" s="42">
        <f t="shared" ref="E380:H380" si="32">SUM(E378:E379)</f>
        <v>25000</v>
      </c>
      <c r="F380" s="42">
        <f t="shared" si="32"/>
        <v>2500</v>
      </c>
      <c r="G380" s="42">
        <f t="shared" si="32"/>
        <v>27427</v>
      </c>
      <c r="H380" s="42">
        <f t="shared" si="32"/>
        <v>50073</v>
      </c>
      <c r="I380" s="9"/>
      <c r="J380" s="9"/>
      <c r="K380" s="9"/>
      <c r="L380" s="9"/>
      <c r="M380" s="9"/>
      <c r="N380" s="9"/>
      <c r="O380" s="9"/>
      <c r="P380" s="9"/>
      <c r="Q380" s="9"/>
      <c r="R380" s="9"/>
      <c r="S380" s="9"/>
      <c r="T380" s="9"/>
      <c r="U380" s="9"/>
      <c r="V380" s="9"/>
      <c r="W380" s="9"/>
      <c r="X380" s="9"/>
      <c r="Y380" s="9"/>
      <c r="Z380" s="9"/>
    </row>
    <row r="382" spans="1:26" x14ac:dyDescent="0.25">
      <c r="B382" s="40" t="s">
        <v>214</v>
      </c>
    </row>
    <row r="383" spans="1:26" x14ac:dyDescent="0.25">
      <c r="B383" s="40" t="s">
        <v>215</v>
      </c>
    </row>
    <row r="384" spans="1:26" x14ac:dyDescent="0.25">
      <c r="A384" s="93" t="s">
        <v>6</v>
      </c>
      <c r="B384" s="93"/>
      <c r="C384" s="93"/>
      <c r="D384" s="93"/>
      <c r="E384" s="93"/>
      <c r="F384" s="93"/>
      <c r="G384" s="93"/>
      <c r="H384" s="93"/>
      <c r="I384" s="93" t="s">
        <v>12</v>
      </c>
      <c r="J384" s="93"/>
      <c r="K384" s="93"/>
      <c r="L384" s="93"/>
      <c r="M384" s="93"/>
      <c r="N384" s="93"/>
      <c r="O384" s="93"/>
      <c r="P384" s="93"/>
      <c r="Q384" s="93"/>
      <c r="R384" s="93"/>
      <c r="S384" s="93"/>
      <c r="T384" s="93"/>
      <c r="U384" s="93" t="s">
        <v>27</v>
      </c>
      <c r="V384" s="93"/>
      <c r="W384" s="93"/>
      <c r="X384" s="93"/>
      <c r="Y384" s="93"/>
      <c r="Z384" s="94" t="s">
        <v>32</v>
      </c>
    </row>
    <row r="385" spans="1:26" ht="15.75" customHeight="1" x14ac:dyDescent="0.25">
      <c r="A385" s="93"/>
      <c r="B385" s="93"/>
      <c r="C385" s="93"/>
      <c r="D385" s="93"/>
      <c r="E385" s="93"/>
      <c r="F385" s="93"/>
      <c r="G385" s="93"/>
      <c r="H385" s="93"/>
      <c r="I385" s="93" t="s">
        <v>13</v>
      </c>
      <c r="J385" s="93"/>
      <c r="K385" s="93"/>
      <c r="L385" s="93" t="s">
        <v>14</v>
      </c>
      <c r="M385" s="93"/>
      <c r="N385" s="93"/>
      <c r="O385" s="93"/>
      <c r="P385" s="93"/>
      <c r="Q385" s="93"/>
      <c r="R385" s="93"/>
      <c r="S385" s="93"/>
      <c r="T385" s="93"/>
      <c r="U385" s="94" t="s">
        <v>28</v>
      </c>
      <c r="V385" s="94" t="s">
        <v>29</v>
      </c>
      <c r="W385" s="94" t="s">
        <v>266</v>
      </c>
      <c r="X385" s="93" t="s">
        <v>30</v>
      </c>
      <c r="Y385" s="93" t="s">
        <v>31</v>
      </c>
      <c r="Z385" s="94"/>
    </row>
    <row r="386" spans="1:26" ht="31.5" x14ac:dyDescent="0.25">
      <c r="A386" s="22" t="s">
        <v>3</v>
      </c>
      <c r="B386" s="2" t="s">
        <v>4</v>
      </c>
      <c r="C386" s="2" t="s">
        <v>5</v>
      </c>
      <c r="D386" s="5" t="s">
        <v>7</v>
      </c>
      <c r="E386" s="5" t="s">
        <v>8</v>
      </c>
      <c r="F386" s="5" t="s">
        <v>9</v>
      </c>
      <c r="G386" s="5" t="s">
        <v>10</v>
      </c>
      <c r="H386" s="5" t="s">
        <v>11</v>
      </c>
      <c r="I386" s="3" t="s">
        <v>15</v>
      </c>
      <c r="J386" s="3" t="s">
        <v>16</v>
      </c>
      <c r="K386" s="3" t="s">
        <v>17</v>
      </c>
      <c r="L386" s="3" t="s">
        <v>18</v>
      </c>
      <c r="M386" s="3" t="s">
        <v>19</v>
      </c>
      <c r="N386" s="3" t="s">
        <v>20</v>
      </c>
      <c r="O386" s="3" t="s">
        <v>21</v>
      </c>
      <c r="P386" s="3" t="s">
        <v>22</v>
      </c>
      <c r="Q386" s="3" t="s">
        <v>23</v>
      </c>
      <c r="R386" s="3" t="s">
        <v>24</v>
      </c>
      <c r="S386" s="3" t="s">
        <v>25</v>
      </c>
      <c r="T386" s="3" t="s">
        <v>26</v>
      </c>
      <c r="U386" s="94"/>
      <c r="V386" s="94"/>
      <c r="W386" s="94"/>
      <c r="X386" s="93"/>
      <c r="Y386" s="93"/>
      <c r="Z386" s="94"/>
    </row>
    <row r="387" spans="1:26" ht="47.25" x14ac:dyDescent="0.25">
      <c r="A387" s="6">
        <v>1</v>
      </c>
      <c r="B387" s="7" t="s">
        <v>216</v>
      </c>
      <c r="C387" s="7" t="s">
        <v>217</v>
      </c>
      <c r="D387" s="48">
        <v>180000</v>
      </c>
      <c r="E387" s="48"/>
      <c r="F387" s="48"/>
      <c r="G387" s="48">
        <v>168000</v>
      </c>
      <c r="H387" s="8">
        <f>+D387+E387-F387-G387</f>
        <v>12000</v>
      </c>
      <c r="I387" s="9"/>
      <c r="J387" s="9"/>
      <c r="K387" s="9"/>
      <c r="L387" s="9"/>
      <c r="M387" s="9"/>
      <c r="N387" s="9"/>
      <c r="O387" s="9"/>
      <c r="P387" s="9"/>
      <c r="Q387" s="9"/>
      <c r="R387" s="9"/>
      <c r="S387" s="9"/>
      <c r="T387" s="9"/>
      <c r="U387" s="10" t="s">
        <v>33</v>
      </c>
      <c r="V387" s="9"/>
      <c r="W387" s="10"/>
      <c r="X387" s="9"/>
      <c r="Y387" s="7" t="s">
        <v>260</v>
      </c>
      <c r="Z387" s="7" t="s">
        <v>136</v>
      </c>
    </row>
    <row r="388" spans="1:26" x14ac:dyDescent="0.25">
      <c r="I388" s="92" t="s">
        <v>40</v>
      </c>
      <c r="J388" s="92"/>
      <c r="K388" s="92"/>
      <c r="L388" s="92"/>
      <c r="M388" s="92"/>
      <c r="N388" s="92"/>
      <c r="O388" s="92"/>
      <c r="P388" s="92"/>
      <c r="Q388" s="92"/>
      <c r="R388" s="92"/>
      <c r="S388" s="92"/>
      <c r="T388" s="92"/>
    </row>
    <row r="389" spans="1:26" x14ac:dyDescent="0.25">
      <c r="I389" s="92" t="s">
        <v>41</v>
      </c>
      <c r="J389" s="92"/>
      <c r="K389" s="92"/>
      <c r="L389" s="92"/>
      <c r="M389" s="92"/>
      <c r="N389" s="92"/>
      <c r="O389" s="92"/>
      <c r="P389" s="92"/>
      <c r="Q389" s="92"/>
      <c r="R389" s="92"/>
      <c r="S389" s="92"/>
      <c r="T389" s="92"/>
    </row>
    <row r="390" spans="1:26" x14ac:dyDescent="0.25">
      <c r="I390" s="20"/>
      <c r="J390" s="20"/>
      <c r="K390" s="20"/>
      <c r="L390" s="20"/>
      <c r="M390" s="20"/>
      <c r="N390" s="20"/>
      <c r="O390" s="20"/>
      <c r="P390" s="20"/>
      <c r="Q390" s="20"/>
      <c r="R390" s="20"/>
      <c r="S390" s="20"/>
      <c r="T390" s="20"/>
    </row>
    <row r="393" spans="1:26" x14ac:dyDescent="0.25">
      <c r="A393" s="93" t="s">
        <v>6</v>
      </c>
      <c r="B393" s="93"/>
      <c r="C393" s="93"/>
      <c r="D393" s="93"/>
      <c r="E393" s="93"/>
      <c r="F393" s="93"/>
      <c r="G393" s="93"/>
      <c r="H393" s="93"/>
      <c r="I393" s="93" t="s">
        <v>12</v>
      </c>
      <c r="J393" s="93"/>
      <c r="K393" s="93"/>
      <c r="L393" s="93"/>
      <c r="M393" s="93"/>
      <c r="N393" s="93"/>
      <c r="O393" s="93"/>
      <c r="P393" s="93"/>
      <c r="Q393" s="93"/>
      <c r="R393" s="93"/>
      <c r="S393" s="93"/>
      <c r="T393" s="93"/>
      <c r="U393" s="93" t="s">
        <v>27</v>
      </c>
      <c r="V393" s="93"/>
      <c r="W393" s="93"/>
      <c r="X393" s="93"/>
      <c r="Y393" s="93"/>
      <c r="Z393" s="94" t="s">
        <v>32</v>
      </c>
    </row>
    <row r="394" spans="1:26" ht="15.75" customHeight="1" x14ac:dyDescent="0.25">
      <c r="A394" s="93"/>
      <c r="B394" s="93"/>
      <c r="C394" s="93"/>
      <c r="D394" s="93"/>
      <c r="E394" s="93"/>
      <c r="F394" s="93"/>
      <c r="G394" s="93"/>
      <c r="H394" s="93"/>
      <c r="I394" s="93" t="s">
        <v>13</v>
      </c>
      <c r="J394" s="93"/>
      <c r="K394" s="93"/>
      <c r="L394" s="93" t="s">
        <v>14</v>
      </c>
      <c r="M394" s="93"/>
      <c r="N394" s="93"/>
      <c r="O394" s="93"/>
      <c r="P394" s="93"/>
      <c r="Q394" s="93"/>
      <c r="R394" s="93"/>
      <c r="S394" s="93"/>
      <c r="T394" s="93"/>
      <c r="U394" s="94" t="s">
        <v>28</v>
      </c>
      <c r="V394" s="94" t="s">
        <v>29</v>
      </c>
      <c r="W394" s="94" t="s">
        <v>266</v>
      </c>
      <c r="X394" s="93" t="s">
        <v>30</v>
      </c>
      <c r="Y394" s="93" t="s">
        <v>31</v>
      </c>
      <c r="Z394" s="94"/>
    </row>
    <row r="395" spans="1:26" ht="31.5" x14ac:dyDescent="0.25">
      <c r="A395" s="22" t="s">
        <v>3</v>
      </c>
      <c r="B395" s="2" t="s">
        <v>4</v>
      </c>
      <c r="C395" s="2" t="s">
        <v>5</v>
      </c>
      <c r="D395" s="5" t="s">
        <v>7</v>
      </c>
      <c r="E395" s="5" t="s">
        <v>8</v>
      </c>
      <c r="F395" s="5" t="s">
        <v>9</v>
      </c>
      <c r="G395" s="5" t="s">
        <v>10</v>
      </c>
      <c r="H395" s="5" t="s">
        <v>11</v>
      </c>
      <c r="I395" s="3" t="s">
        <v>15</v>
      </c>
      <c r="J395" s="3" t="s">
        <v>16</v>
      </c>
      <c r="K395" s="3" t="s">
        <v>17</v>
      </c>
      <c r="L395" s="3" t="s">
        <v>18</v>
      </c>
      <c r="M395" s="3" t="s">
        <v>19</v>
      </c>
      <c r="N395" s="3" t="s">
        <v>20</v>
      </c>
      <c r="O395" s="3" t="s">
        <v>21</v>
      </c>
      <c r="P395" s="3" t="s">
        <v>22</v>
      </c>
      <c r="Q395" s="3" t="s">
        <v>23</v>
      </c>
      <c r="R395" s="3" t="s">
        <v>24</v>
      </c>
      <c r="S395" s="3" t="s">
        <v>25</v>
      </c>
      <c r="T395" s="3" t="s">
        <v>26</v>
      </c>
      <c r="U395" s="94"/>
      <c r="V395" s="94"/>
      <c r="W395" s="94"/>
      <c r="X395" s="93"/>
      <c r="Y395" s="93"/>
      <c r="Z395" s="94"/>
    </row>
    <row r="396" spans="1:26" ht="378" x14ac:dyDescent="0.25">
      <c r="A396" s="6"/>
      <c r="B396" s="7"/>
      <c r="C396" s="7" t="s">
        <v>225</v>
      </c>
      <c r="D396" s="48"/>
      <c r="E396" s="48"/>
      <c r="F396" s="48"/>
      <c r="G396" s="48"/>
      <c r="H396" s="8"/>
      <c r="I396" s="9"/>
      <c r="J396" s="9"/>
      <c r="K396" s="9"/>
      <c r="L396" s="9"/>
      <c r="M396" s="9"/>
      <c r="N396" s="9"/>
      <c r="O396" s="9"/>
      <c r="P396" s="9"/>
      <c r="Q396" s="9"/>
      <c r="R396" s="9"/>
      <c r="S396" s="9"/>
      <c r="T396" s="9"/>
      <c r="U396" s="9"/>
      <c r="V396" s="9"/>
      <c r="W396" s="10"/>
      <c r="X396" s="9"/>
      <c r="Y396" s="9"/>
      <c r="Z396" s="7"/>
    </row>
    <row r="397" spans="1:26" x14ac:dyDescent="0.25">
      <c r="A397" s="6"/>
      <c r="B397" s="19" t="s">
        <v>122</v>
      </c>
      <c r="C397" s="9"/>
      <c r="D397" s="25">
        <f>SUM(D387)</f>
        <v>180000</v>
      </c>
      <c r="E397" s="25">
        <f t="shared" ref="E397:H397" si="33">SUM(E387)</f>
        <v>0</v>
      </c>
      <c r="F397" s="25">
        <f t="shared" si="33"/>
        <v>0</v>
      </c>
      <c r="G397" s="25">
        <f t="shared" si="33"/>
        <v>168000</v>
      </c>
      <c r="H397" s="25">
        <f t="shared" si="33"/>
        <v>12000</v>
      </c>
      <c r="I397" s="9"/>
      <c r="J397" s="9"/>
      <c r="K397" s="9"/>
      <c r="L397" s="9"/>
      <c r="M397" s="9"/>
      <c r="N397" s="9"/>
      <c r="O397" s="9"/>
      <c r="P397" s="9"/>
      <c r="Q397" s="9"/>
      <c r="R397" s="9"/>
      <c r="S397" s="9"/>
      <c r="T397" s="9"/>
      <c r="U397" s="9"/>
      <c r="V397" s="9"/>
      <c r="W397" s="9"/>
      <c r="X397" s="9"/>
      <c r="Y397" s="9"/>
      <c r="Z397" s="9"/>
    </row>
    <row r="404" spans="1:26" x14ac:dyDescent="0.25">
      <c r="B404" s="43" t="s">
        <v>218</v>
      </c>
    </row>
    <row r="405" spans="1:26" x14ac:dyDescent="0.25">
      <c r="B405" s="43" t="s">
        <v>219</v>
      </c>
    </row>
    <row r="406" spans="1:26" x14ac:dyDescent="0.25">
      <c r="B406" s="43" t="s">
        <v>220</v>
      </c>
    </row>
    <row r="407" spans="1:26" x14ac:dyDescent="0.25">
      <c r="A407" s="93" t="s">
        <v>6</v>
      </c>
      <c r="B407" s="93"/>
      <c r="C407" s="93"/>
      <c r="D407" s="93"/>
      <c r="E407" s="93"/>
      <c r="F407" s="93"/>
      <c r="G407" s="93"/>
      <c r="H407" s="93"/>
      <c r="I407" s="93" t="s">
        <v>12</v>
      </c>
      <c r="J407" s="93"/>
      <c r="K407" s="93"/>
      <c r="L407" s="93"/>
      <c r="M407" s="93"/>
      <c r="N407" s="93"/>
      <c r="O407" s="93"/>
      <c r="P407" s="93"/>
      <c r="Q407" s="93"/>
      <c r="R407" s="93"/>
      <c r="S407" s="93"/>
      <c r="T407" s="93"/>
      <c r="U407" s="93" t="s">
        <v>27</v>
      </c>
      <c r="V407" s="93"/>
      <c r="W407" s="93"/>
      <c r="X407" s="93"/>
      <c r="Y407" s="93"/>
      <c r="Z407" s="94" t="s">
        <v>32</v>
      </c>
    </row>
    <row r="408" spans="1:26" ht="15.75" customHeight="1" x14ac:dyDescent="0.25">
      <c r="A408" s="93"/>
      <c r="B408" s="93"/>
      <c r="C408" s="93"/>
      <c r="D408" s="93"/>
      <c r="E408" s="93"/>
      <c r="F408" s="93"/>
      <c r="G408" s="93"/>
      <c r="H408" s="93"/>
      <c r="I408" s="93" t="s">
        <v>13</v>
      </c>
      <c r="J408" s="93"/>
      <c r="K408" s="93"/>
      <c r="L408" s="93" t="s">
        <v>14</v>
      </c>
      <c r="M408" s="93"/>
      <c r="N408" s="93"/>
      <c r="O408" s="93"/>
      <c r="P408" s="93"/>
      <c r="Q408" s="93"/>
      <c r="R408" s="93"/>
      <c r="S408" s="93"/>
      <c r="T408" s="93"/>
      <c r="U408" s="94" t="s">
        <v>28</v>
      </c>
      <c r="V408" s="94" t="s">
        <v>29</v>
      </c>
      <c r="W408" s="94" t="s">
        <v>266</v>
      </c>
      <c r="X408" s="93" t="s">
        <v>30</v>
      </c>
      <c r="Y408" s="93" t="s">
        <v>31</v>
      </c>
      <c r="Z408" s="94"/>
    </row>
    <row r="409" spans="1:26" ht="31.5" x14ac:dyDescent="0.25">
      <c r="A409" s="22" t="s">
        <v>3</v>
      </c>
      <c r="B409" s="2" t="s">
        <v>4</v>
      </c>
      <c r="C409" s="2" t="s">
        <v>5</v>
      </c>
      <c r="D409" s="5" t="s">
        <v>7</v>
      </c>
      <c r="E409" s="5" t="s">
        <v>8</v>
      </c>
      <c r="F409" s="5" t="s">
        <v>9</v>
      </c>
      <c r="G409" s="5" t="s">
        <v>10</v>
      </c>
      <c r="H409" s="5" t="s">
        <v>11</v>
      </c>
      <c r="I409" s="3" t="s">
        <v>15</v>
      </c>
      <c r="J409" s="3" t="s">
        <v>16</v>
      </c>
      <c r="K409" s="3" t="s">
        <v>17</v>
      </c>
      <c r="L409" s="3" t="s">
        <v>18</v>
      </c>
      <c r="M409" s="3" t="s">
        <v>19</v>
      </c>
      <c r="N409" s="3" t="s">
        <v>20</v>
      </c>
      <c r="O409" s="3" t="s">
        <v>21</v>
      </c>
      <c r="P409" s="3" t="s">
        <v>22</v>
      </c>
      <c r="Q409" s="3" t="s">
        <v>23</v>
      </c>
      <c r="R409" s="3" t="s">
        <v>24</v>
      </c>
      <c r="S409" s="3" t="s">
        <v>25</v>
      </c>
      <c r="T409" s="3" t="s">
        <v>26</v>
      </c>
      <c r="U409" s="94"/>
      <c r="V409" s="94"/>
      <c r="W409" s="94"/>
      <c r="X409" s="93"/>
      <c r="Y409" s="93"/>
      <c r="Z409" s="94"/>
    </row>
    <row r="410" spans="1:26" ht="94.5" x14ac:dyDescent="0.25">
      <c r="A410" s="6"/>
      <c r="B410" s="7" t="s">
        <v>221</v>
      </c>
      <c r="C410" s="7" t="s">
        <v>222</v>
      </c>
      <c r="D410" s="8">
        <v>10000</v>
      </c>
      <c r="E410" s="8"/>
      <c r="F410" s="8"/>
      <c r="G410" s="8">
        <v>9860</v>
      </c>
      <c r="H410" s="8">
        <f>+D410+E410-F410-G410</f>
        <v>140</v>
      </c>
      <c r="I410" s="9"/>
      <c r="J410" s="9"/>
      <c r="K410" s="9"/>
      <c r="L410" s="9"/>
      <c r="M410" s="9"/>
      <c r="N410" s="9"/>
      <c r="O410" s="9"/>
      <c r="P410" s="9"/>
      <c r="Q410" s="9"/>
      <c r="R410" s="9"/>
      <c r="S410" s="9"/>
      <c r="T410" s="9"/>
      <c r="U410" s="10" t="s">
        <v>33</v>
      </c>
      <c r="V410" s="9"/>
      <c r="W410" s="10"/>
      <c r="X410" s="9"/>
      <c r="Y410" s="11" t="s">
        <v>99</v>
      </c>
      <c r="Z410" s="7" t="s">
        <v>90</v>
      </c>
    </row>
    <row r="411" spans="1:26" x14ac:dyDescent="0.25">
      <c r="A411" s="6"/>
      <c r="B411" s="19" t="s">
        <v>201</v>
      </c>
      <c r="C411" s="9"/>
      <c r="D411" s="42">
        <f>SUM(D410)</f>
        <v>10000</v>
      </c>
      <c r="E411" s="42">
        <f t="shared" ref="E411:H411" si="34">SUM(E410)</f>
        <v>0</v>
      </c>
      <c r="F411" s="42">
        <f t="shared" si="34"/>
        <v>0</v>
      </c>
      <c r="G411" s="42">
        <f t="shared" si="34"/>
        <v>9860</v>
      </c>
      <c r="H411" s="42">
        <f t="shared" si="34"/>
        <v>140</v>
      </c>
      <c r="I411" s="9"/>
      <c r="J411" s="9"/>
      <c r="K411" s="9"/>
      <c r="L411" s="9"/>
      <c r="M411" s="9"/>
      <c r="N411" s="9"/>
      <c r="O411" s="9"/>
      <c r="P411" s="9"/>
      <c r="Q411" s="9"/>
      <c r="R411" s="9"/>
      <c r="S411" s="9"/>
      <c r="T411" s="9"/>
      <c r="U411" s="9"/>
      <c r="V411" s="9"/>
      <c r="W411" s="9"/>
      <c r="X411" s="9"/>
      <c r="Y411" s="9"/>
      <c r="Z411" s="9"/>
    </row>
    <row r="413" spans="1:26" x14ac:dyDescent="0.25">
      <c r="I413" s="92" t="s">
        <v>40</v>
      </c>
      <c r="J413" s="92"/>
      <c r="K413" s="92"/>
      <c r="L413" s="92"/>
      <c r="M413" s="92"/>
      <c r="N413" s="92"/>
      <c r="O413" s="92"/>
      <c r="P413" s="92"/>
      <c r="Q413" s="92"/>
      <c r="R413" s="92"/>
      <c r="S413" s="92"/>
      <c r="T413" s="92"/>
    </row>
    <row r="414" spans="1:26" x14ac:dyDescent="0.25">
      <c r="I414" s="92" t="s">
        <v>41</v>
      </c>
      <c r="J414" s="92"/>
      <c r="K414" s="92"/>
      <c r="L414" s="92"/>
      <c r="M414" s="92"/>
      <c r="N414" s="92"/>
      <c r="O414" s="92"/>
      <c r="P414" s="92"/>
      <c r="Q414" s="92"/>
      <c r="R414" s="92"/>
      <c r="S414" s="92"/>
      <c r="T414" s="92"/>
    </row>
  </sheetData>
  <mergeCells count="419">
    <mergeCell ref="I413:T413"/>
    <mergeCell ref="I414:T414"/>
    <mergeCell ref="I110:T110"/>
    <mergeCell ref="I111:T111"/>
    <mergeCell ref="I73:T73"/>
    <mergeCell ref="I74:T74"/>
    <mergeCell ref="I159:T159"/>
    <mergeCell ref="I160:T160"/>
    <mergeCell ref="I150:T150"/>
    <mergeCell ref="I151:T151"/>
    <mergeCell ref="I138:T138"/>
    <mergeCell ref="I388:T388"/>
    <mergeCell ref="I389:T389"/>
    <mergeCell ref="I407:T407"/>
    <mergeCell ref="I408:K408"/>
    <mergeCell ref="L408:T408"/>
    <mergeCell ref="I351:T351"/>
    <mergeCell ref="I352:T352"/>
    <mergeCell ref="I272:T272"/>
    <mergeCell ref="I273:T273"/>
    <mergeCell ref="I226:T226"/>
    <mergeCell ref="I227:T227"/>
    <mergeCell ref="I199:T199"/>
    <mergeCell ref="I200:T200"/>
    <mergeCell ref="W408:W409"/>
    <mergeCell ref="X408:X409"/>
    <mergeCell ref="Y408:Y409"/>
    <mergeCell ref="A393:H394"/>
    <mergeCell ref="I393:T393"/>
    <mergeCell ref="U393:Y393"/>
    <mergeCell ref="Z393:Z395"/>
    <mergeCell ref="I394:K394"/>
    <mergeCell ref="L394:T394"/>
    <mergeCell ref="U394:U395"/>
    <mergeCell ref="V394:V395"/>
    <mergeCell ref="W394:W395"/>
    <mergeCell ref="X394:X395"/>
    <mergeCell ref="Y394:Y395"/>
    <mergeCell ref="A407:H408"/>
    <mergeCell ref="U407:Y407"/>
    <mergeCell ref="Z407:Z409"/>
    <mergeCell ref="U408:U409"/>
    <mergeCell ref="V408:V409"/>
    <mergeCell ref="A384:H385"/>
    <mergeCell ref="I384:T384"/>
    <mergeCell ref="U384:Y384"/>
    <mergeCell ref="Z384:Z386"/>
    <mergeCell ref="I385:K385"/>
    <mergeCell ref="L385:T385"/>
    <mergeCell ref="U385:U386"/>
    <mergeCell ref="V385:V386"/>
    <mergeCell ref="W385:W386"/>
    <mergeCell ref="X385:X386"/>
    <mergeCell ref="Y385:Y386"/>
    <mergeCell ref="A375:H376"/>
    <mergeCell ref="I375:T375"/>
    <mergeCell ref="U375:Y375"/>
    <mergeCell ref="Z375:Z377"/>
    <mergeCell ref="I376:K376"/>
    <mergeCell ref="L376:T376"/>
    <mergeCell ref="U376:U377"/>
    <mergeCell ref="V376:V377"/>
    <mergeCell ref="W376:W377"/>
    <mergeCell ref="X376:X377"/>
    <mergeCell ref="Y376:Y377"/>
    <mergeCell ref="A344:H345"/>
    <mergeCell ref="I344:T344"/>
    <mergeCell ref="U344:Y344"/>
    <mergeCell ref="Z344:Z346"/>
    <mergeCell ref="I345:K345"/>
    <mergeCell ref="L345:T345"/>
    <mergeCell ref="U345:U346"/>
    <mergeCell ref="V345:V346"/>
    <mergeCell ref="W345:W346"/>
    <mergeCell ref="X345:X346"/>
    <mergeCell ref="Y345:Y346"/>
    <mergeCell ref="A330:H331"/>
    <mergeCell ref="I330:T330"/>
    <mergeCell ref="U330:Y330"/>
    <mergeCell ref="Z330:Z332"/>
    <mergeCell ref="I331:K331"/>
    <mergeCell ref="L331:T331"/>
    <mergeCell ref="U331:U332"/>
    <mergeCell ref="V331:V332"/>
    <mergeCell ref="W331:W332"/>
    <mergeCell ref="X331:X332"/>
    <mergeCell ref="Y331:Y332"/>
    <mergeCell ref="A322:H323"/>
    <mergeCell ref="I322:T322"/>
    <mergeCell ref="U322:Y322"/>
    <mergeCell ref="Z322:Z324"/>
    <mergeCell ref="I323:K323"/>
    <mergeCell ref="L323:T323"/>
    <mergeCell ref="U323:U324"/>
    <mergeCell ref="V323:V324"/>
    <mergeCell ref="W323:W324"/>
    <mergeCell ref="X323:X324"/>
    <mergeCell ref="Y323:Y324"/>
    <mergeCell ref="Z201:Z203"/>
    <mergeCell ref="I202:K202"/>
    <mergeCell ref="L202:T202"/>
    <mergeCell ref="U202:U203"/>
    <mergeCell ref="V202:V203"/>
    <mergeCell ref="W202:W203"/>
    <mergeCell ref="X202:X203"/>
    <mergeCell ref="Y202:Y203"/>
    <mergeCell ref="A208:H209"/>
    <mergeCell ref="I208:T208"/>
    <mergeCell ref="U208:Y208"/>
    <mergeCell ref="Z208:Z210"/>
    <mergeCell ref="I209:K209"/>
    <mergeCell ref="L209:T209"/>
    <mergeCell ref="U209:U210"/>
    <mergeCell ref="V209:V210"/>
    <mergeCell ref="W209:W210"/>
    <mergeCell ref="X209:X210"/>
    <mergeCell ref="Y209:Y210"/>
    <mergeCell ref="I206:T206"/>
    <mergeCell ref="I207:T207"/>
    <mergeCell ref="A192:H193"/>
    <mergeCell ref="I192:T192"/>
    <mergeCell ref="U192:Y192"/>
    <mergeCell ref="A181:H182"/>
    <mergeCell ref="I181:T181"/>
    <mergeCell ref="U181:Y181"/>
    <mergeCell ref="Z181:Z183"/>
    <mergeCell ref="I182:K182"/>
    <mergeCell ref="L182:T182"/>
    <mergeCell ref="U182:U183"/>
    <mergeCell ref="V182:V183"/>
    <mergeCell ref="W182:W183"/>
    <mergeCell ref="X182:X183"/>
    <mergeCell ref="Y182:Y183"/>
    <mergeCell ref="Z192:Z194"/>
    <mergeCell ref="I193:K193"/>
    <mergeCell ref="L193:T193"/>
    <mergeCell ref="U193:U194"/>
    <mergeCell ref="V193:V194"/>
    <mergeCell ref="W193:W194"/>
    <mergeCell ref="X193:X194"/>
    <mergeCell ref="Y193:Y194"/>
    <mergeCell ref="I187:T187"/>
    <mergeCell ref="I188:T188"/>
    <mergeCell ref="A154:H155"/>
    <mergeCell ref="I154:T154"/>
    <mergeCell ref="U154:Y154"/>
    <mergeCell ref="Z154:Z156"/>
    <mergeCell ref="I155:K155"/>
    <mergeCell ref="L155:T155"/>
    <mergeCell ref="U155:U156"/>
    <mergeCell ref="V155:V156"/>
    <mergeCell ref="W155:W156"/>
    <mergeCell ref="X155:X156"/>
    <mergeCell ref="Y155:Y156"/>
    <mergeCell ref="A142:H143"/>
    <mergeCell ref="I142:T142"/>
    <mergeCell ref="U142:Y142"/>
    <mergeCell ref="Z142:Z144"/>
    <mergeCell ref="I143:K143"/>
    <mergeCell ref="L143:T143"/>
    <mergeCell ref="U143:U144"/>
    <mergeCell ref="V143:V144"/>
    <mergeCell ref="W143:W144"/>
    <mergeCell ref="X143:X144"/>
    <mergeCell ref="Y143:Y144"/>
    <mergeCell ref="A133:H134"/>
    <mergeCell ref="I133:T133"/>
    <mergeCell ref="U133:Y133"/>
    <mergeCell ref="I125:K125"/>
    <mergeCell ref="L125:T125"/>
    <mergeCell ref="U125:U126"/>
    <mergeCell ref="V125:V126"/>
    <mergeCell ref="W125:W126"/>
    <mergeCell ref="A124:H125"/>
    <mergeCell ref="I124:T124"/>
    <mergeCell ref="U124:Y124"/>
    <mergeCell ref="I134:K134"/>
    <mergeCell ref="L134:T134"/>
    <mergeCell ref="U134:U135"/>
    <mergeCell ref="A113:H114"/>
    <mergeCell ref="I113:T113"/>
    <mergeCell ref="U113:Y113"/>
    <mergeCell ref="Z113:Z115"/>
    <mergeCell ref="I114:K114"/>
    <mergeCell ref="L114:T114"/>
    <mergeCell ref="U114:U115"/>
    <mergeCell ref="V114:V115"/>
    <mergeCell ref="W114:W115"/>
    <mergeCell ref="X114:X115"/>
    <mergeCell ref="Y114:Y115"/>
    <mergeCell ref="A77:H78"/>
    <mergeCell ref="I77:T77"/>
    <mergeCell ref="U77:Y77"/>
    <mergeCell ref="A66:H67"/>
    <mergeCell ref="I66:T66"/>
    <mergeCell ref="U66:Y66"/>
    <mergeCell ref="I67:K67"/>
    <mergeCell ref="L67:T67"/>
    <mergeCell ref="U67:U68"/>
    <mergeCell ref="V67:V68"/>
    <mergeCell ref="Z77:Z79"/>
    <mergeCell ref="I78:K78"/>
    <mergeCell ref="L78:T78"/>
    <mergeCell ref="U78:U79"/>
    <mergeCell ref="V78:V79"/>
    <mergeCell ref="W78:W79"/>
    <mergeCell ref="X78:X79"/>
    <mergeCell ref="Y78:Y79"/>
    <mergeCell ref="Z66:Z68"/>
    <mergeCell ref="W67:W68"/>
    <mergeCell ref="X67:X68"/>
    <mergeCell ref="A1:Z1"/>
    <mergeCell ref="A2:Z2"/>
    <mergeCell ref="A3:Z3"/>
    <mergeCell ref="A7:H8"/>
    <mergeCell ref="I7:T7"/>
    <mergeCell ref="U7:Y7"/>
    <mergeCell ref="Z7:Z9"/>
    <mergeCell ref="I8:K8"/>
    <mergeCell ref="L8:T8"/>
    <mergeCell ref="U8:U9"/>
    <mergeCell ref="V8:V9"/>
    <mergeCell ref="W8:W9"/>
    <mergeCell ref="X8:X9"/>
    <mergeCell ref="Y8:Y9"/>
    <mergeCell ref="A4:C4"/>
    <mergeCell ref="A6:C6"/>
    <mergeCell ref="A5:G5"/>
    <mergeCell ref="A17:H18"/>
    <mergeCell ref="I17:T17"/>
    <mergeCell ref="U17:Y17"/>
    <mergeCell ref="A27:H28"/>
    <mergeCell ref="I27:T27"/>
    <mergeCell ref="I54:K54"/>
    <mergeCell ref="L54:T54"/>
    <mergeCell ref="U54:U55"/>
    <mergeCell ref="U27:Y27"/>
    <mergeCell ref="I28:K28"/>
    <mergeCell ref="A39:H40"/>
    <mergeCell ref="I39:T39"/>
    <mergeCell ref="U39:Y39"/>
    <mergeCell ref="I40:K40"/>
    <mergeCell ref="L40:T40"/>
    <mergeCell ref="U40:U41"/>
    <mergeCell ref="V40:V41"/>
    <mergeCell ref="W40:W41"/>
    <mergeCell ref="X40:X41"/>
    <mergeCell ref="Y40:Y41"/>
    <mergeCell ref="I47:T47"/>
    <mergeCell ref="I48:T48"/>
    <mergeCell ref="Y54:Y55"/>
    <mergeCell ref="A53:H54"/>
    <mergeCell ref="I53:T53"/>
    <mergeCell ref="U53:Y53"/>
    <mergeCell ref="I18:K18"/>
    <mergeCell ref="L18:T18"/>
    <mergeCell ref="Z219:Z221"/>
    <mergeCell ref="I220:K220"/>
    <mergeCell ref="L220:T220"/>
    <mergeCell ref="U220:U221"/>
    <mergeCell ref="V220:V221"/>
    <mergeCell ref="W220:W221"/>
    <mergeCell ref="X220:X221"/>
    <mergeCell ref="Y220:Y221"/>
    <mergeCell ref="I201:T201"/>
    <mergeCell ref="I83:T83"/>
    <mergeCell ref="I84:T84"/>
    <mergeCell ref="Z133:Z135"/>
    <mergeCell ref="V134:V135"/>
    <mergeCell ref="W134:W135"/>
    <mergeCell ref="X134:X135"/>
    <mergeCell ref="Y134:Y135"/>
    <mergeCell ref="X125:X126"/>
    <mergeCell ref="Y125:Y126"/>
    <mergeCell ref="Z124:Z126"/>
    <mergeCell ref="A117:Z117"/>
    <mergeCell ref="I121:T121"/>
    <mergeCell ref="I122:T122"/>
    <mergeCell ref="I12:T12"/>
    <mergeCell ref="I13:T13"/>
    <mergeCell ref="Y67:Y68"/>
    <mergeCell ref="Z17:Z19"/>
    <mergeCell ref="U18:U19"/>
    <mergeCell ref="V18:V19"/>
    <mergeCell ref="W18:W19"/>
    <mergeCell ref="X18:X19"/>
    <mergeCell ref="Y18:Y19"/>
    <mergeCell ref="L28:T28"/>
    <mergeCell ref="U28:U29"/>
    <mergeCell ref="V28:V29"/>
    <mergeCell ref="W28:W29"/>
    <mergeCell ref="X28:X29"/>
    <mergeCell ref="Z27:Z29"/>
    <mergeCell ref="I59:T59"/>
    <mergeCell ref="I60:T60"/>
    <mergeCell ref="Y28:Y29"/>
    <mergeCell ref="I34:T34"/>
    <mergeCell ref="I35:T35"/>
    <mergeCell ref="Z53:Z55"/>
    <mergeCell ref="V54:V55"/>
    <mergeCell ref="W54:W55"/>
    <mergeCell ref="X54:X55"/>
    <mergeCell ref="A103:H104"/>
    <mergeCell ref="I103:T103"/>
    <mergeCell ref="U103:Y103"/>
    <mergeCell ref="Z92:Z94"/>
    <mergeCell ref="I93:K93"/>
    <mergeCell ref="L93:T93"/>
    <mergeCell ref="U93:U94"/>
    <mergeCell ref="V93:V94"/>
    <mergeCell ref="W93:W94"/>
    <mergeCell ref="I99:T99"/>
    <mergeCell ref="I100:T100"/>
    <mergeCell ref="A92:H93"/>
    <mergeCell ref="I92:T92"/>
    <mergeCell ref="U92:Y92"/>
    <mergeCell ref="X93:X94"/>
    <mergeCell ref="Y93:Y94"/>
    <mergeCell ref="Z103:Z105"/>
    <mergeCell ref="I104:K104"/>
    <mergeCell ref="L104:T104"/>
    <mergeCell ref="U104:U105"/>
    <mergeCell ref="V104:V105"/>
    <mergeCell ref="W104:W105"/>
    <mergeCell ref="X104:X105"/>
    <mergeCell ref="Y104:Y105"/>
    <mergeCell ref="Z39:Z41"/>
    <mergeCell ref="X267:X268"/>
    <mergeCell ref="Y267:Y268"/>
    <mergeCell ref="I239:T239"/>
    <mergeCell ref="I240:T240"/>
    <mergeCell ref="Z245:Z247"/>
    <mergeCell ref="A231:H232"/>
    <mergeCell ref="I231:T231"/>
    <mergeCell ref="U231:Y231"/>
    <mergeCell ref="Z231:Z233"/>
    <mergeCell ref="I232:K232"/>
    <mergeCell ref="L232:T232"/>
    <mergeCell ref="U232:U233"/>
    <mergeCell ref="V232:V233"/>
    <mergeCell ref="W232:W233"/>
    <mergeCell ref="X232:X233"/>
    <mergeCell ref="Y232:Y233"/>
    <mergeCell ref="I255:T255"/>
    <mergeCell ref="I256:T256"/>
    <mergeCell ref="A266:H267"/>
    <mergeCell ref="I266:T266"/>
    <mergeCell ref="U266:Y266"/>
    <mergeCell ref="Z266:Z268"/>
    <mergeCell ref="I267:K267"/>
    <mergeCell ref="Z282:Z284"/>
    <mergeCell ref="I283:K283"/>
    <mergeCell ref="L283:T283"/>
    <mergeCell ref="U283:U284"/>
    <mergeCell ref="V283:V284"/>
    <mergeCell ref="W283:W284"/>
    <mergeCell ref="X283:X284"/>
    <mergeCell ref="Y283:Y284"/>
    <mergeCell ref="U267:U268"/>
    <mergeCell ref="V267:V268"/>
    <mergeCell ref="W267:W268"/>
    <mergeCell ref="Z276:Z278"/>
    <mergeCell ref="I309:T309"/>
    <mergeCell ref="I310:T310"/>
    <mergeCell ref="A290:H291"/>
    <mergeCell ref="I290:T290"/>
    <mergeCell ref="U290:Y290"/>
    <mergeCell ref="Z290:Z292"/>
    <mergeCell ref="I291:K291"/>
    <mergeCell ref="L291:T291"/>
    <mergeCell ref="U291:U292"/>
    <mergeCell ref="V291:V292"/>
    <mergeCell ref="W291:W292"/>
    <mergeCell ref="X291:X292"/>
    <mergeCell ref="Y291:Y292"/>
    <mergeCell ref="Z300:Z302"/>
    <mergeCell ref="U301:U302"/>
    <mergeCell ref="V301:V302"/>
    <mergeCell ref="W301:W302"/>
    <mergeCell ref="X301:X302"/>
    <mergeCell ref="Y301:Y302"/>
    <mergeCell ref="A282:H283"/>
    <mergeCell ref="A245:H246"/>
    <mergeCell ref="I245:T245"/>
    <mergeCell ref="U245:Y245"/>
    <mergeCell ref="I246:K246"/>
    <mergeCell ref="L246:T246"/>
    <mergeCell ref="U246:U247"/>
    <mergeCell ref="V246:V247"/>
    <mergeCell ref="W246:W247"/>
    <mergeCell ref="X246:X247"/>
    <mergeCell ref="Y246:Y247"/>
    <mergeCell ref="L267:T267"/>
    <mergeCell ref="I282:T282"/>
    <mergeCell ref="U282:Y282"/>
    <mergeCell ref="I214:T214"/>
    <mergeCell ref="I215:T215"/>
    <mergeCell ref="A219:H220"/>
    <mergeCell ref="I219:T219"/>
    <mergeCell ref="U219:Y219"/>
    <mergeCell ref="A201:H202"/>
    <mergeCell ref="U201:Y201"/>
    <mergeCell ref="I336:T336"/>
    <mergeCell ref="I337:T337"/>
    <mergeCell ref="A276:H277"/>
    <mergeCell ref="I276:T276"/>
    <mergeCell ref="U276:Y276"/>
    <mergeCell ref="I277:K277"/>
    <mergeCell ref="L277:T277"/>
    <mergeCell ref="U277:U278"/>
    <mergeCell ref="V277:V278"/>
    <mergeCell ref="W277:W278"/>
    <mergeCell ref="X277:X278"/>
    <mergeCell ref="Y277:Y278"/>
    <mergeCell ref="A300:H301"/>
    <mergeCell ref="I300:T300"/>
    <mergeCell ref="U300:Y300"/>
    <mergeCell ref="I301:K301"/>
    <mergeCell ref="L301:T301"/>
  </mergeCells>
  <phoneticPr fontId="2" type="noConversion"/>
  <printOptions horizontalCentered="1" verticalCentered="1"/>
  <pageMargins left="0.23622047244094491" right="0.23622047244094491" top="0.55118110236220474" bottom="0.55118110236220474" header="0.31496062992125984" footer="0.31496062992125984"/>
  <pageSetup paperSize="9" scale="87" fitToHeight="0" orientation="landscape" horizontalDpi="0" verticalDpi="0" r:id="rId1"/>
  <headerFooter>
    <oddHeader>&amp;C&amp;P</oddHeader>
  </headerFooter>
  <rowBreaks count="2" manualBreakCount="2">
    <brk id="14" max="16383" man="1"/>
    <brk id="2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A7202-F808-4EA1-BCDA-1691574B3784}">
  <dimension ref="A1:N41"/>
  <sheetViews>
    <sheetView topLeftCell="A40" workbookViewId="0">
      <selection activeCell="B35" sqref="B35:K35"/>
    </sheetView>
  </sheetViews>
  <sheetFormatPr defaultRowHeight="18.75" x14ac:dyDescent="0.3"/>
  <cols>
    <col min="1" max="1" width="4.875" style="58" customWidth="1"/>
    <col min="2" max="2" width="32.5" style="58" customWidth="1"/>
    <col min="3" max="3" width="11" style="60" customWidth="1"/>
    <col min="4" max="4" width="9.75" style="60" customWidth="1"/>
    <col min="5" max="5" width="8.375" style="60" customWidth="1"/>
    <col min="6" max="6" width="12.375" style="60" customWidth="1"/>
    <col min="7" max="8" width="9" style="59"/>
    <col min="9" max="9" width="9.75" style="59" customWidth="1"/>
    <col min="10" max="10" width="7.375" style="59" customWidth="1"/>
    <col min="11" max="11" width="7.875" style="59" customWidth="1"/>
    <col min="12" max="16384" width="9" style="58"/>
  </cols>
  <sheetData>
    <row r="1" spans="1:14" x14ac:dyDescent="0.3">
      <c r="A1" s="109" t="s">
        <v>261</v>
      </c>
      <c r="B1" s="109"/>
      <c r="C1" s="109"/>
      <c r="D1" s="109"/>
      <c r="E1" s="109"/>
      <c r="F1" s="109"/>
      <c r="G1" s="109"/>
      <c r="H1" s="109"/>
      <c r="I1" s="109"/>
      <c r="J1" s="109"/>
      <c r="K1" s="109"/>
    </row>
    <row r="2" spans="1:14" x14ac:dyDescent="0.3">
      <c r="A2" s="109" t="s">
        <v>262</v>
      </c>
      <c r="B2" s="109"/>
      <c r="C2" s="109"/>
      <c r="D2" s="109"/>
      <c r="E2" s="109"/>
      <c r="F2" s="109"/>
      <c r="G2" s="109"/>
      <c r="H2" s="109"/>
      <c r="I2" s="109"/>
      <c r="J2" s="109"/>
      <c r="K2" s="109"/>
    </row>
    <row r="3" spans="1:14" x14ac:dyDescent="0.3">
      <c r="A3" s="110" t="s">
        <v>0</v>
      </c>
      <c r="B3" s="110"/>
      <c r="C3" s="110"/>
      <c r="D3" s="110"/>
      <c r="E3" s="110"/>
      <c r="F3" s="110"/>
      <c r="G3" s="110"/>
      <c r="H3" s="110"/>
      <c r="I3" s="110"/>
      <c r="J3" s="110"/>
      <c r="K3" s="110"/>
    </row>
    <row r="4" spans="1:14" ht="37.5" x14ac:dyDescent="0.3">
      <c r="A4" s="61" t="s">
        <v>3</v>
      </c>
      <c r="B4" s="61" t="s">
        <v>268</v>
      </c>
      <c r="C4" s="77" t="s">
        <v>307</v>
      </c>
      <c r="D4" s="62" t="s">
        <v>263</v>
      </c>
      <c r="E4" s="62" t="s">
        <v>264</v>
      </c>
      <c r="F4" s="62" t="s">
        <v>265</v>
      </c>
      <c r="G4" s="63" t="s">
        <v>28</v>
      </c>
      <c r="H4" s="63" t="s">
        <v>29</v>
      </c>
      <c r="I4" s="63" t="s">
        <v>266</v>
      </c>
      <c r="J4" s="61" t="s">
        <v>30</v>
      </c>
      <c r="K4" s="63" t="s">
        <v>267</v>
      </c>
    </row>
    <row r="5" spans="1:14" x14ac:dyDescent="0.3">
      <c r="A5" s="61">
        <v>1</v>
      </c>
      <c r="B5" s="103" t="s">
        <v>269</v>
      </c>
      <c r="C5" s="104"/>
      <c r="D5" s="104"/>
      <c r="E5" s="104"/>
      <c r="F5" s="104"/>
      <c r="G5" s="104"/>
      <c r="H5" s="104"/>
      <c r="I5" s="104"/>
      <c r="J5" s="104"/>
      <c r="K5" s="105"/>
    </row>
    <row r="6" spans="1:14" x14ac:dyDescent="0.3">
      <c r="A6" s="66">
        <v>1.1000000000000001</v>
      </c>
      <c r="B6" s="67" t="s">
        <v>270</v>
      </c>
      <c r="C6" s="64"/>
      <c r="D6" s="64"/>
      <c r="E6" s="64"/>
      <c r="F6" s="64"/>
      <c r="G6" s="65"/>
      <c r="H6" s="65"/>
      <c r="I6" s="65"/>
      <c r="J6" s="65"/>
      <c r="K6" s="65"/>
      <c r="N6" s="72"/>
    </row>
    <row r="7" spans="1:14" x14ac:dyDescent="0.3">
      <c r="A7" s="66"/>
      <c r="B7" s="67" t="s">
        <v>306</v>
      </c>
      <c r="C7" s="64">
        <f>+Sheet1!D10+Sheet1!D11+Sheet1!D30+Sheet1!D44+Sheet1!D46+Sheet1!D57+Sheet1!D58+Sheet1!D69+Sheet1!D71+Sheet1!D72+Sheet1!D80+Sheet1!D82+Sheet1!D106+Sheet1!D108</f>
        <v>3783000</v>
      </c>
      <c r="D7" s="64"/>
      <c r="E7" s="64">
        <f>+Sheet1!F10+Sheet1!F11+Sheet1!F46</f>
        <v>148000</v>
      </c>
      <c r="F7" s="64">
        <f>+Sheet1!G10+Sheet1!G11+Sheet1!G30+Sheet1!G31+Sheet1!G44+Sheet1!G46+Sheet1!G71+Sheet1!G80+Sheet1!G106+Sheet1!G108</f>
        <v>2190500</v>
      </c>
      <c r="G7" s="65">
        <v>10</v>
      </c>
      <c r="H7" s="65">
        <v>2</v>
      </c>
      <c r="I7" s="65"/>
      <c r="J7" s="65"/>
      <c r="K7" s="65">
        <v>2</v>
      </c>
      <c r="N7" s="72"/>
    </row>
    <row r="8" spans="1:14" x14ac:dyDescent="0.3">
      <c r="A8" s="66"/>
      <c r="B8" s="67" t="s">
        <v>294</v>
      </c>
      <c r="C8" s="64">
        <f>+Sheet1!D21+Sheet1!D32+Sheet1!D33+Sheet1!D42+Sheet1!D43+Sheet1!D45+Sheet1!D70+Sheet1!D81+Sheet1!D95+Sheet1!D96+Sheet1!D97+Sheet1!D98+Sheet1!D107+Sheet1!D109+Sheet1!D116</f>
        <v>14627500</v>
      </c>
      <c r="D8" s="64"/>
      <c r="E8" s="64"/>
      <c r="F8" s="64">
        <f>+Sheet1!G20+Sheet1!G22+Sheet1!G97</f>
        <v>1007000</v>
      </c>
      <c r="G8" s="65">
        <v>3</v>
      </c>
      <c r="H8" s="65"/>
      <c r="I8" s="65"/>
      <c r="J8" s="65"/>
      <c r="K8" s="65">
        <v>15</v>
      </c>
    </row>
    <row r="9" spans="1:14" x14ac:dyDescent="0.3">
      <c r="A9" s="66"/>
      <c r="B9" s="67" t="s">
        <v>272</v>
      </c>
      <c r="C9" s="64">
        <v>4100000</v>
      </c>
      <c r="D9" s="64"/>
      <c r="E9" s="64"/>
      <c r="F9" s="64"/>
      <c r="G9" s="65"/>
      <c r="H9" s="65">
        <v>2</v>
      </c>
      <c r="I9" s="65"/>
      <c r="J9" s="65"/>
      <c r="K9" s="65"/>
    </row>
    <row r="10" spans="1:14" x14ac:dyDescent="0.3">
      <c r="A10" s="66"/>
      <c r="B10" s="67" t="s">
        <v>273</v>
      </c>
      <c r="C10" s="64">
        <v>2360000</v>
      </c>
      <c r="D10" s="64"/>
      <c r="E10" s="64"/>
      <c r="F10" s="64"/>
      <c r="G10" s="65"/>
      <c r="H10" s="65"/>
      <c r="I10" s="65"/>
      <c r="J10" s="65"/>
      <c r="K10" s="65">
        <v>2</v>
      </c>
    </row>
    <row r="11" spans="1:14" x14ac:dyDescent="0.3">
      <c r="A11" s="67">
        <v>1.2</v>
      </c>
      <c r="B11" s="67" t="s">
        <v>271</v>
      </c>
      <c r="C11" s="64">
        <v>1493500</v>
      </c>
      <c r="D11" s="64"/>
      <c r="E11" s="64"/>
      <c r="F11" s="64"/>
      <c r="G11" s="65"/>
      <c r="H11" s="65"/>
      <c r="I11" s="65"/>
      <c r="J11" s="65"/>
      <c r="K11" s="65">
        <v>3</v>
      </c>
    </row>
    <row r="12" spans="1:14" x14ac:dyDescent="0.3">
      <c r="A12" s="67"/>
      <c r="B12" s="67" t="s">
        <v>277</v>
      </c>
      <c r="C12" s="64">
        <v>78000</v>
      </c>
      <c r="D12" s="64"/>
      <c r="E12" s="64"/>
      <c r="F12" s="64">
        <v>78000</v>
      </c>
      <c r="G12" s="65">
        <v>1</v>
      </c>
      <c r="H12" s="65"/>
      <c r="I12" s="65"/>
      <c r="J12" s="65"/>
      <c r="K12" s="65"/>
    </row>
    <row r="13" spans="1:14" x14ac:dyDescent="0.3">
      <c r="A13" s="61">
        <v>2</v>
      </c>
      <c r="B13" s="103" t="s">
        <v>274</v>
      </c>
      <c r="C13" s="104"/>
      <c r="D13" s="104"/>
      <c r="E13" s="104"/>
      <c r="F13" s="104"/>
      <c r="G13" s="104"/>
      <c r="H13" s="104"/>
      <c r="I13" s="104"/>
      <c r="J13" s="104"/>
      <c r="K13" s="105"/>
    </row>
    <row r="14" spans="1:14" x14ac:dyDescent="0.3">
      <c r="A14" s="67">
        <v>2.1</v>
      </c>
      <c r="B14" s="67" t="s">
        <v>275</v>
      </c>
      <c r="C14" s="64">
        <f>+Sheet1!D145+Sheet1!D146+Sheet1!D147+Sheet1!D148+Sheet1!D149</f>
        <v>280000</v>
      </c>
      <c r="D14" s="64"/>
      <c r="E14" s="64">
        <f>+Sheet1!F158</f>
        <v>30000</v>
      </c>
      <c r="F14" s="64">
        <f>+Sheet1!G158</f>
        <v>69290</v>
      </c>
      <c r="G14" s="65">
        <v>3</v>
      </c>
      <c r="H14" s="65"/>
      <c r="I14" s="65">
        <v>2</v>
      </c>
      <c r="J14" s="65"/>
      <c r="K14" s="65"/>
    </row>
    <row r="15" spans="1:14" x14ac:dyDescent="0.3">
      <c r="A15" s="67"/>
      <c r="B15" s="67" t="s">
        <v>126</v>
      </c>
      <c r="C15" s="64">
        <v>6000000</v>
      </c>
      <c r="D15" s="64"/>
      <c r="E15" s="64"/>
      <c r="F15" s="64"/>
      <c r="G15" s="65"/>
      <c r="H15" s="65"/>
      <c r="I15" s="65"/>
      <c r="J15" s="65">
        <v>1</v>
      </c>
      <c r="K15" s="65"/>
    </row>
    <row r="16" spans="1:14" x14ac:dyDescent="0.3">
      <c r="A16" s="67">
        <v>2.2000000000000002</v>
      </c>
      <c r="B16" s="67" t="s">
        <v>276</v>
      </c>
      <c r="C16" s="64">
        <f>+Sheet1!D184+Sheet1!D185+Sheet1!D186+Sheet1!D195+Sheet1!D196+Sheet1!D197+Sheet1!D198</f>
        <v>9685200</v>
      </c>
      <c r="D16" s="64"/>
      <c r="E16" s="64">
        <f>+Sheet1!F185</f>
        <v>20000</v>
      </c>
      <c r="F16" s="68">
        <f>+Sheet1!G184+Sheet1!G185+Sheet1!G186+Sheet1!G195+Sheet1!G196+Sheet1!G197+Sheet1!G198</f>
        <v>9235415.0800000001</v>
      </c>
      <c r="G16" s="65">
        <v>7</v>
      </c>
      <c r="H16" s="65"/>
      <c r="I16" s="65"/>
      <c r="J16" s="65"/>
      <c r="K16" s="65"/>
    </row>
    <row r="17" spans="1:11" x14ac:dyDescent="0.3">
      <c r="A17" s="67"/>
      <c r="B17" s="67" t="s">
        <v>278</v>
      </c>
      <c r="C17" s="64">
        <v>400000</v>
      </c>
      <c r="D17" s="64"/>
      <c r="E17" s="64"/>
      <c r="F17" s="64">
        <v>321200</v>
      </c>
      <c r="G17" s="65">
        <v>2</v>
      </c>
      <c r="H17" s="65"/>
      <c r="I17" s="65"/>
      <c r="J17" s="65"/>
      <c r="K17" s="65"/>
    </row>
    <row r="18" spans="1:11" x14ac:dyDescent="0.3">
      <c r="A18" s="67"/>
      <c r="B18" s="67" t="s">
        <v>280</v>
      </c>
      <c r="C18" s="64">
        <v>19000</v>
      </c>
      <c r="D18" s="64"/>
      <c r="E18" s="64"/>
      <c r="F18" s="64"/>
      <c r="G18" s="65"/>
      <c r="H18" s="65"/>
      <c r="I18" s="65">
        <v>1</v>
      </c>
      <c r="J18" s="65"/>
      <c r="K18" s="65"/>
    </row>
    <row r="19" spans="1:11" x14ac:dyDescent="0.3">
      <c r="A19" s="67"/>
      <c r="B19" s="67" t="s">
        <v>326</v>
      </c>
      <c r="C19" s="64">
        <f>+Sheet1!D223+Sheet1!D224</f>
        <v>247200</v>
      </c>
      <c r="D19" s="64"/>
      <c r="E19" s="64"/>
      <c r="F19" s="64">
        <f>+Sheet1!G223+Sheet1!G224</f>
        <v>247200</v>
      </c>
      <c r="G19" s="65">
        <v>2</v>
      </c>
      <c r="H19" s="65"/>
      <c r="I19" s="65"/>
      <c r="J19" s="65"/>
      <c r="K19" s="65"/>
    </row>
    <row r="20" spans="1:11" x14ac:dyDescent="0.3">
      <c r="A20" s="67"/>
      <c r="B20" s="67" t="s">
        <v>279</v>
      </c>
      <c r="C20" s="64">
        <v>3210000</v>
      </c>
      <c r="D20" s="64"/>
      <c r="E20" s="64"/>
      <c r="F20" s="64">
        <v>3013700</v>
      </c>
      <c r="G20" s="65">
        <v>1</v>
      </c>
      <c r="H20" s="65"/>
      <c r="I20" s="65"/>
      <c r="J20" s="65"/>
      <c r="K20" s="65"/>
    </row>
    <row r="21" spans="1:11" x14ac:dyDescent="0.3">
      <c r="A21" s="67">
        <v>2.2999999999999998</v>
      </c>
      <c r="B21" s="67" t="s">
        <v>281</v>
      </c>
      <c r="C21" s="64">
        <f>+Sheet1!D234+Sheet1!D235+Sheet1!D236+Sheet1!D237+Sheet1!D238+Sheet1!D248+Sheet1!D249+Sheet1!D251</f>
        <v>1820000</v>
      </c>
      <c r="D21" s="64"/>
      <c r="E21" s="64"/>
      <c r="F21" s="64">
        <f>+Sheet1!G234+Sheet1!G236+Sheet1!G237+Sheet1!G238+Sheet1!G248+Sheet1!G249+Sheet1!G250+Sheet1!G251</f>
        <v>1786618</v>
      </c>
      <c r="G21" s="65">
        <v>8</v>
      </c>
      <c r="H21" s="65"/>
      <c r="I21" s="65">
        <v>1</v>
      </c>
      <c r="J21" s="65"/>
      <c r="K21" s="65"/>
    </row>
    <row r="22" spans="1:11" x14ac:dyDescent="0.3">
      <c r="A22" s="67"/>
      <c r="B22" s="67" t="s">
        <v>282</v>
      </c>
      <c r="C22" s="64">
        <v>81100</v>
      </c>
      <c r="D22" s="64"/>
      <c r="E22" s="64"/>
      <c r="F22" s="64"/>
      <c r="G22" s="65"/>
      <c r="H22" s="65"/>
      <c r="I22" s="65">
        <v>1</v>
      </c>
      <c r="J22" s="65"/>
      <c r="K22" s="65"/>
    </row>
    <row r="23" spans="1:11" x14ac:dyDescent="0.3">
      <c r="C23" s="58"/>
      <c r="D23" s="58"/>
      <c r="E23" s="58"/>
      <c r="F23" s="58"/>
      <c r="G23" s="58"/>
      <c r="H23" s="58"/>
      <c r="I23" s="58"/>
      <c r="J23" s="58"/>
      <c r="K23" s="58"/>
    </row>
    <row r="24" spans="1:11" x14ac:dyDescent="0.3">
      <c r="C24" s="58"/>
      <c r="D24" s="58"/>
      <c r="E24" s="58"/>
      <c r="F24" s="58"/>
      <c r="G24" s="58"/>
      <c r="H24" s="58"/>
      <c r="I24" s="58"/>
      <c r="J24" s="58"/>
      <c r="K24" s="58"/>
    </row>
    <row r="25" spans="1:11" x14ac:dyDescent="0.3">
      <c r="C25" s="58"/>
      <c r="D25" s="58"/>
      <c r="E25" s="58"/>
      <c r="F25" s="58"/>
      <c r="G25" s="58"/>
      <c r="H25" s="58"/>
      <c r="I25" s="58"/>
      <c r="J25" s="58"/>
      <c r="K25" s="58"/>
    </row>
    <row r="27" spans="1:11" ht="37.5" x14ac:dyDescent="0.3">
      <c r="A27" s="61" t="s">
        <v>3</v>
      </c>
      <c r="B27" s="61" t="s">
        <v>268</v>
      </c>
      <c r="C27" s="77" t="s">
        <v>307</v>
      </c>
      <c r="D27" s="62" t="s">
        <v>263</v>
      </c>
      <c r="E27" s="62" t="s">
        <v>264</v>
      </c>
      <c r="F27" s="62" t="s">
        <v>265</v>
      </c>
      <c r="G27" s="63" t="s">
        <v>28</v>
      </c>
      <c r="H27" s="63" t="s">
        <v>29</v>
      </c>
      <c r="I27" s="63" t="s">
        <v>266</v>
      </c>
      <c r="J27" s="61" t="s">
        <v>30</v>
      </c>
      <c r="K27" s="63" t="s">
        <v>267</v>
      </c>
    </row>
    <row r="28" spans="1:11" x14ac:dyDescent="0.3">
      <c r="A28" s="67">
        <v>2.4</v>
      </c>
      <c r="B28" s="67" t="s">
        <v>283</v>
      </c>
      <c r="C28" s="64">
        <v>770000</v>
      </c>
      <c r="D28" s="64">
        <v>20000</v>
      </c>
      <c r="E28" s="64">
        <v>161000</v>
      </c>
      <c r="F28" s="64">
        <v>627688</v>
      </c>
      <c r="G28" s="65">
        <v>3</v>
      </c>
      <c r="H28" s="65"/>
      <c r="I28" s="65">
        <v>1</v>
      </c>
      <c r="J28" s="65"/>
      <c r="K28" s="65"/>
    </row>
    <row r="29" spans="1:11" x14ac:dyDescent="0.3">
      <c r="A29" s="67">
        <v>2.5</v>
      </c>
      <c r="B29" s="67" t="s">
        <v>284</v>
      </c>
      <c r="C29" s="64">
        <v>20000</v>
      </c>
      <c r="D29" s="64"/>
      <c r="E29" s="64"/>
      <c r="F29" s="64">
        <v>20000</v>
      </c>
      <c r="G29" s="65">
        <v>2</v>
      </c>
      <c r="H29" s="65"/>
      <c r="I29" s="65"/>
      <c r="J29" s="65"/>
      <c r="K29" s="65"/>
    </row>
    <row r="30" spans="1:11" x14ac:dyDescent="0.3">
      <c r="A30" s="67">
        <v>2.6</v>
      </c>
      <c r="B30" s="67" t="s">
        <v>285</v>
      </c>
      <c r="C30" s="64">
        <v>920000</v>
      </c>
      <c r="D30" s="64">
        <f>+Sheet1!E294+Sheet1!E303</f>
        <v>110000</v>
      </c>
      <c r="E30" s="64">
        <v>20000</v>
      </c>
      <c r="F30" s="64">
        <v>989021</v>
      </c>
      <c r="G30" s="65">
        <v>8</v>
      </c>
      <c r="H30" s="65"/>
      <c r="I30" s="65">
        <v>1</v>
      </c>
      <c r="J30" s="65"/>
      <c r="K30" s="65"/>
    </row>
    <row r="31" spans="1:11" x14ac:dyDescent="0.3">
      <c r="A31" s="61">
        <v>3</v>
      </c>
      <c r="B31" s="103" t="s">
        <v>286</v>
      </c>
      <c r="C31" s="104"/>
      <c r="D31" s="104"/>
      <c r="E31" s="104"/>
      <c r="F31" s="104"/>
      <c r="G31" s="104"/>
      <c r="H31" s="104"/>
      <c r="I31" s="104"/>
      <c r="J31" s="104"/>
      <c r="K31" s="105"/>
    </row>
    <row r="32" spans="1:11" x14ac:dyDescent="0.3">
      <c r="A32" s="67">
        <v>3.1</v>
      </c>
      <c r="B32" s="67" t="s">
        <v>284</v>
      </c>
      <c r="C32" s="64">
        <v>160000</v>
      </c>
      <c r="D32" s="64">
        <v>200000</v>
      </c>
      <c r="E32" s="64">
        <v>30000</v>
      </c>
      <c r="F32" s="64">
        <v>314086</v>
      </c>
      <c r="G32" s="65">
        <v>2</v>
      </c>
      <c r="H32" s="65"/>
      <c r="I32" s="65"/>
      <c r="J32" s="65"/>
      <c r="K32" s="65"/>
    </row>
    <row r="33" spans="1:11" x14ac:dyDescent="0.3">
      <c r="A33" s="67">
        <v>3.2</v>
      </c>
      <c r="B33" s="67" t="s">
        <v>281</v>
      </c>
      <c r="C33" s="64">
        <v>30000</v>
      </c>
      <c r="D33" s="64"/>
      <c r="E33" s="64">
        <v>30000</v>
      </c>
      <c r="F33" s="64"/>
      <c r="G33" s="65"/>
      <c r="H33" s="65"/>
      <c r="I33" s="65">
        <v>1</v>
      </c>
      <c r="J33" s="65"/>
      <c r="K33" s="65"/>
    </row>
    <row r="34" spans="1:11" x14ac:dyDescent="0.3">
      <c r="A34" s="67">
        <v>3.3</v>
      </c>
      <c r="B34" s="67" t="s">
        <v>287</v>
      </c>
      <c r="C34" s="64">
        <v>40000</v>
      </c>
      <c r="D34" s="64"/>
      <c r="E34" s="64">
        <v>1000</v>
      </c>
      <c r="F34" s="64">
        <v>28986</v>
      </c>
      <c r="G34" s="65">
        <v>1</v>
      </c>
      <c r="H34" s="65"/>
      <c r="I34" s="65">
        <v>1</v>
      </c>
      <c r="J34" s="65"/>
      <c r="K34" s="65"/>
    </row>
    <row r="35" spans="1:11" ht="20.25" customHeight="1" x14ac:dyDescent="0.3">
      <c r="A35" s="71">
        <v>4</v>
      </c>
      <c r="B35" s="106" t="s">
        <v>327</v>
      </c>
      <c r="C35" s="107"/>
      <c r="D35" s="107"/>
      <c r="E35" s="107"/>
      <c r="F35" s="107"/>
      <c r="G35" s="107"/>
      <c r="H35" s="107"/>
      <c r="I35" s="107"/>
      <c r="J35" s="107"/>
      <c r="K35" s="108"/>
    </row>
    <row r="36" spans="1:11" x14ac:dyDescent="0.3">
      <c r="A36" s="67">
        <v>4.0999999999999996</v>
      </c>
      <c r="B36" s="67" t="s">
        <v>287</v>
      </c>
      <c r="C36" s="64">
        <v>55000</v>
      </c>
      <c r="D36" s="64">
        <v>25000</v>
      </c>
      <c r="E36" s="64">
        <v>2500</v>
      </c>
      <c r="F36" s="64">
        <v>27427</v>
      </c>
      <c r="G36" s="65">
        <v>1</v>
      </c>
      <c r="H36" s="65"/>
      <c r="I36" s="65">
        <v>1</v>
      </c>
      <c r="J36" s="65"/>
      <c r="K36" s="65"/>
    </row>
    <row r="37" spans="1:11" x14ac:dyDescent="0.3">
      <c r="A37" s="67">
        <v>4.2</v>
      </c>
      <c r="B37" s="67" t="s">
        <v>288</v>
      </c>
      <c r="C37" s="64"/>
      <c r="D37" s="64"/>
      <c r="E37" s="64"/>
      <c r="F37" s="64"/>
      <c r="G37" s="65"/>
      <c r="H37" s="65"/>
      <c r="I37" s="65"/>
      <c r="J37" s="65"/>
      <c r="K37" s="65"/>
    </row>
    <row r="38" spans="1:11" x14ac:dyDescent="0.3">
      <c r="A38" s="67"/>
      <c r="B38" s="67" t="s">
        <v>289</v>
      </c>
      <c r="C38" s="64">
        <v>180000</v>
      </c>
      <c r="D38" s="64"/>
      <c r="E38" s="64"/>
      <c r="F38" s="64">
        <v>168000</v>
      </c>
      <c r="G38" s="65">
        <v>1</v>
      </c>
      <c r="H38" s="65"/>
      <c r="I38" s="65"/>
      <c r="J38" s="65"/>
      <c r="K38" s="65"/>
    </row>
    <row r="39" spans="1:11" x14ac:dyDescent="0.3">
      <c r="A39" s="61">
        <v>5</v>
      </c>
      <c r="B39" s="103" t="s">
        <v>290</v>
      </c>
      <c r="C39" s="104"/>
      <c r="D39" s="104"/>
      <c r="E39" s="104"/>
      <c r="F39" s="104"/>
      <c r="G39" s="104"/>
      <c r="H39" s="104"/>
      <c r="I39" s="104"/>
      <c r="J39" s="104"/>
      <c r="K39" s="105"/>
    </row>
    <row r="40" spans="1:11" x14ac:dyDescent="0.3">
      <c r="A40" s="67">
        <v>5.0999999999999996</v>
      </c>
      <c r="B40" s="67" t="s">
        <v>291</v>
      </c>
      <c r="C40" s="64">
        <v>10000</v>
      </c>
      <c r="D40" s="64"/>
      <c r="E40" s="64"/>
      <c r="F40" s="64">
        <f>+Sheet1!G411</f>
        <v>9860</v>
      </c>
      <c r="G40" s="65">
        <v>1</v>
      </c>
      <c r="H40" s="65"/>
      <c r="I40" s="65"/>
      <c r="J40" s="65"/>
      <c r="K40" s="65"/>
    </row>
    <row r="41" spans="1:11" x14ac:dyDescent="0.3">
      <c r="A41" s="67"/>
      <c r="B41" s="69" t="s">
        <v>292</v>
      </c>
      <c r="C41" s="70">
        <f>SUM(C7:C12,C14:C22,C28:C30,C32:C34,C36:C38,C40)</f>
        <v>50369500</v>
      </c>
      <c r="D41" s="70">
        <f t="shared" ref="D41:F41" si="0">SUM(D7:D12,D14:D22,D28:D30,D32:D34,D36:D38,D40)</f>
        <v>355000</v>
      </c>
      <c r="E41" s="70">
        <f t="shared" si="0"/>
        <v>442500</v>
      </c>
      <c r="F41" s="70">
        <f t="shared" si="0"/>
        <v>20133991.079999998</v>
      </c>
      <c r="G41" s="62">
        <f>SUM(G7:G12,G14:G21,G22,G28:G30,G32:G34,G36:G38,G40)</f>
        <v>56</v>
      </c>
      <c r="H41" s="62">
        <f>SUM(H6:H12,H14:H21,H22:H30,H32:H34,H36:H38,H40)</f>
        <v>4</v>
      </c>
      <c r="I41" s="62">
        <f>SUM(I6:I12,I14:I21,I22:I30,I32:I34,I36:I38,I40)</f>
        <v>10</v>
      </c>
      <c r="J41" s="62">
        <f>SUM(J6:J12,J14:J21,J22:J30,J32:J34,J36:J38,J40)</f>
        <v>1</v>
      </c>
      <c r="K41" s="62">
        <f>SUM(K6:K12,K14:K21,K22:K30,K32:K34,K36:K38,K40)</f>
        <v>22</v>
      </c>
    </row>
  </sheetData>
  <mergeCells count="8">
    <mergeCell ref="B31:K31"/>
    <mergeCell ref="B35:K35"/>
    <mergeCell ref="B39:K39"/>
    <mergeCell ref="A1:K1"/>
    <mergeCell ref="A2:K2"/>
    <mergeCell ref="A3:K3"/>
    <mergeCell ref="B5:K5"/>
    <mergeCell ref="B13:K13"/>
  </mergeCells>
  <printOptions horizontalCentered="1"/>
  <pageMargins left="0.70866141732283472" right="0.70866141732283472" top="0.74803149606299213" bottom="0.74803149606299213" header="0.31496062992125984" footer="0.31496062992125984"/>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เวิร์กชีต</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dc:creator>
  <cp:lastModifiedBy>Plan</cp:lastModifiedBy>
  <cp:lastPrinted>2024-10-09T06:57:31Z</cp:lastPrinted>
  <dcterms:created xsi:type="dcterms:W3CDTF">2024-07-02T03:49:22Z</dcterms:created>
  <dcterms:modified xsi:type="dcterms:W3CDTF">2025-02-17T03:47:40Z</dcterms:modified>
</cp:coreProperties>
</file>